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dsbno-my.sharepoint.com/personal/107439_dsb_no/Documents/Skrivebord/"/>
    </mc:Choice>
  </mc:AlternateContent>
  <xr:revisionPtr revIDLastSave="0" documentId="8_{69DCB125-0B67-47A9-8B15-086D34A38AA6}" xr6:coauthVersionLast="47" xr6:coauthVersionMax="47" xr10:uidLastSave="{00000000-0000-0000-0000-000000000000}"/>
  <bookViews>
    <workbookView xWindow="8175" yWindow="1395" windowWidth="23385" windowHeight="17565" firstSheet="1" activeTab="1" xr2:uid="{37BC8BF1-A852-4AB0-9247-E790DB5C0D26}"/>
  </bookViews>
  <sheets>
    <sheet name="Om regnearket" sheetId="13" r:id="rId1"/>
    <sheet name="H-Helsefare" sheetId="18" r:id="rId2"/>
    <sheet name="P-Fysiske farer" sheetId="15" r:id="rId3"/>
    <sheet name="E-Miljøfarer" sheetId="19" r:id="rId4"/>
    <sheet name="O-Andre farer" sheetId="20" r:id="rId5"/>
    <sheet name="konverteringstabell" sheetId="1" r:id="rId6"/>
    <sheet name="Klass. etter avfallstoffnummer" sheetId="22" r:id="rId7"/>
    <sheet name="Ved 1 Del 1 Farlige kjem." sheetId="7" r:id="rId8"/>
    <sheet name="Ved 1 Del 2 Spesifiserte kjem." sheetId="16" r:id="rId9"/>
    <sheet name="Avfallsstoffummer" sheetId="14" r:id="rId10"/>
  </sheets>
  <definedNames>
    <definedName name="Andre_grenser">'Ved 1 Del 1 Farlige kjem.'!$B$28:$D$32</definedName>
    <definedName name="Fysiske_grenser">'Ved 1 Del 1 Farlige kjem.'!$B$9:$D$23</definedName>
    <definedName name="Helse_grenser">'Ved 1 Del 1 Farlige kjem.'!$B$4:$D$8</definedName>
    <definedName name="Miljø_grenser">'Ved 1 Del 1 Farlige kjem.'!$B$24:$D$27</definedName>
    <definedName name="_xlnm.Print_Area" localSheetId="5">konverteringstabell!$A$1:$F$55</definedName>
    <definedName name="Ved_1_del_2_Spesifiserte">'Ved 1 Del 2 Spesifiserte kjem.'!$A$6:$D$61</definedName>
    <definedName name="Velge_avfallsstoffnummer">Avfallsstoffummer!$D$7:$D$63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4" i="19" l="1"/>
  <c r="H84" i="19"/>
  <c r="I8" i="19"/>
  <c r="F7" i="15"/>
  <c r="G7" i="15"/>
  <c r="I7" i="15" s="1"/>
  <c r="H7" i="15"/>
  <c r="F8" i="15"/>
  <c r="G8" i="15"/>
  <c r="I8" i="15" s="1"/>
  <c r="H8" i="15"/>
  <c r="F9" i="15"/>
  <c r="G9" i="15"/>
  <c r="I9" i="15" s="1"/>
  <c r="H9" i="15"/>
  <c r="F10" i="15"/>
  <c r="G10" i="15"/>
  <c r="I10" i="15" s="1"/>
  <c r="H10" i="15"/>
  <c r="F11" i="15"/>
  <c r="G11" i="15"/>
  <c r="I11" i="15" s="1"/>
  <c r="H11" i="15"/>
  <c r="F12" i="15"/>
  <c r="G12" i="15"/>
  <c r="I12" i="15" s="1"/>
  <c r="H12" i="15"/>
  <c r="F13" i="15"/>
  <c r="G13" i="15"/>
  <c r="I13" i="15" s="1"/>
  <c r="H13" i="15"/>
  <c r="F14" i="15"/>
  <c r="G14" i="15"/>
  <c r="I14" i="15" s="1"/>
  <c r="H14" i="15"/>
  <c r="F15" i="15"/>
  <c r="G15" i="15"/>
  <c r="I15" i="15" s="1"/>
  <c r="H15" i="15"/>
  <c r="F16" i="15"/>
  <c r="G16" i="15"/>
  <c r="I16" i="15" s="1"/>
  <c r="H16" i="15"/>
  <c r="G44" i="19" l="1"/>
  <c r="F44" i="19"/>
  <c r="G43" i="19"/>
  <c r="F43" i="19"/>
  <c r="G42" i="19"/>
  <c r="F42" i="19"/>
  <c r="G41" i="19"/>
  <c r="F41" i="19"/>
  <c r="G40" i="19"/>
  <c r="F40" i="19"/>
  <c r="G39" i="19"/>
  <c r="F39" i="19"/>
  <c r="G38" i="19"/>
  <c r="F38" i="19"/>
  <c r="G37" i="19"/>
  <c r="F37" i="19"/>
  <c r="G36" i="19"/>
  <c r="F36" i="19"/>
  <c r="G35" i="19"/>
  <c r="F35" i="19"/>
  <c r="G34" i="19"/>
  <c r="F34" i="19"/>
  <c r="G33" i="19"/>
  <c r="F33" i="19"/>
  <c r="G32" i="19"/>
  <c r="F32" i="19"/>
  <c r="G31" i="19"/>
  <c r="F31" i="19"/>
  <c r="G30" i="19"/>
  <c r="F30" i="19"/>
  <c r="G29" i="19"/>
  <c r="F29" i="19"/>
  <c r="G28" i="19"/>
  <c r="F28" i="19"/>
  <c r="G27" i="19"/>
  <c r="F27" i="19"/>
  <c r="G26" i="19"/>
  <c r="F26" i="19"/>
  <c r="G25" i="19"/>
  <c r="F25" i="19"/>
  <c r="G24" i="19"/>
  <c r="F24" i="19"/>
  <c r="G23" i="19"/>
  <c r="F23" i="19"/>
  <c r="G22" i="19"/>
  <c r="F22" i="19"/>
  <c r="G21" i="19"/>
  <c r="F21" i="19"/>
  <c r="G20" i="19"/>
  <c r="F20" i="19"/>
  <c r="G19" i="19"/>
  <c r="F19" i="19"/>
  <c r="G18" i="19"/>
  <c r="F18" i="19"/>
  <c r="G17" i="19"/>
  <c r="F17" i="19"/>
  <c r="G16" i="19"/>
  <c r="F16" i="19"/>
  <c r="G15" i="19"/>
  <c r="F15" i="19"/>
  <c r="G14" i="19"/>
  <c r="F14" i="19"/>
  <c r="G13" i="19"/>
  <c r="I13" i="19" s="1"/>
  <c r="F13" i="19"/>
  <c r="G12" i="19"/>
  <c r="F12" i="19"/>
  <c r="G11" i="19"/>
  <c r="F11" i="19"/>
  <c r="G10" i="19"/>
  <c r="F10" i="19"/>
  <c r="G9" i="19"/>
  <c r="F9" i="19"/>
  <c r="G8" i="19"/>
  <c r="F8" i="19"/>
  <c r="G7" i="19"/>
  <c r="F7" i="19"/>
  <c r="F65" i="15"/>
  <c r="H65" i="15" s="1"/>
  <c r="G65" i="15"/>
  <c r="I65" i="15" s="1"/>
  <c r="F66" i="15"/>
  <c r="H66" i="15" s="1"/>
  <c r="G66" i="15"/>
  <c r="I66" i="15" s="1"/>
  <c r="F67" i="15"/>
  <c r="H67" i="15" s="1"/>
  <c r="G67" i="15"/>
  <c r="I67" i="15" s="1"/>
  <c r="F68" i="15"/>
  <c r="H68" i="15" s="1"/>
  <c r="G68" i="15"/>
  <c r="I68" i="15" s="1"/>
  <c r="F69" i="15"/>
  <c r="H69" i="15" s="1"/>
  <c r="G69" i="15"/>
  <c r="I69" i="15" s="1"/>
  <c r="F70" i="15"/>
  <c r="H70" i="15" s="1"/>
  <c r="G70" i="15"/>
  <c r="I70" i="15" s="1"/>
  <c r="F71" i="15"/>
  <c r="H71" i="15" s="1"/>
  <c r="G71" i="15"/>
  <c r="I71" i="15" s="1"/>
  <c r="F72" i="15"/>
  <c r="H72" i="15" s="1"/>
  <c r="G72" i="15"/>
  <c r="I72" i="15" s="1"/>
  <c r="F73" i="15"/>
  <c r="H73" i="15" s="1"/>
  <c r="G73" i="15"/>
  <c r="I73" i="15" s="1"/>
  <c r="F74" i="15"/>
  <c r="H74" i="15" s="1"/>
  <c r="G74" i="15"/>
  <c r="I74" i="15" s="1"/>
  <c r="F75" i="15"/>
  <c r="H75" i="15" s="1"/>
  <c r="G75" i="15"/>
  <c r="I75" i="15" s="1"/>
  <c r="F76" i="15"/>
  <c r="H76" i="15" s="1"/>
  <c r="G76" i="15"/>
  <c r="I76" i="15" s="1"/>
  <c r="F77" i="15"/>
  <c r="H77" i="15" s="1"/>
  <c r="G77" i="15"/>
  <c r="I77" i="15" s="1"/>
  <c r="F78" i="15"/>
  <c r="H78" i="15" s="1"/>
  <c r="G78" i="15"/>
  <c r="I78" i="15" s="1"/>
  <c r="F79" i="15"/>
  <c r="H79" i="15" s="1"/>
  <c r="G79" i="15"/>
  <c r="I79" i="15" s="1"/>
  <c r="F80" i="15"/>
  <c r="H80" i="15" s="1"/>
  <c r="G80" i="15"/>
  <c r="I80" i="15" s="1"/>
  <c r="F81" i="15"/>
  <c r="H81" i="15" s="1"/>
  <c r="G81" i="15"/>
  <c r="I81" i="15"/>
  <c r="G44" i="15"/>
  <c r="F44" i="15"/>
  <c r="G43" i="15"/>
  <c r="F43" i="15"/>
  <c r="G42" i="15"/>
  <c r="F42" i="15"/>
  <c r="G41" i="15"/>
  <c r="F41" i="15"/>
  <c r="G40" i="15"/>
  <c r="F40" i="15"/>
  <c r="G39" i="15"/>
  <c r="F39" i="15"/>
  <c r="G38" i="15"/>
  <c r="F38" i="15"/>
  <c r="G37" i="15"/>
  <c r="F37" i="15"/>
  <c r="G36" i="15"/>
  <c r="F36" i="15"/>
  <c r="G35" i="15"/>
  <c r="F35" i="15"/>
  <c r="G34" i="15"/>
  <c r="F34" i="15"/>
  <c r="G33" i="15"/>
  <c r="F33" i="15"/>
  <c r="G32" i="15"/>
  <c r="F32" i="15"/>
  <c r="G31" i="15"/>
  <c r="F31" i="15"/>
  <c r="G30" i="15"/>
  <c r="F30" i="15"/>
  <c r="G29" i="15"/>
  <c r="F29" i="15"/>
  <c r="G28" i="15"/>
  <c r="F28" i="15"/>
  <c r="G27" i="15"/>
  <c r="F27" i="15"/>
  <c r="G26" i="15"/>
  <c r="F26" i="15"/>
  <c r="G25" i="15"/>
  <c r="F25" i="15"/>
  <c r="G24" i="15"/>
  <c r="F24" i="15"/>
  <c r="G23" i="15"/>
  <c r="F23" i="15"/>
  <c r="G22" i="15"/>
  <c r="F22" i="15"/>
  <c r="G21" i="15"/>
  <c r="F21" i="15"/>
  <c r="G20" i="15"/>
  <c r="F20" i="15"/>
  <c r="G19" i="15"/>
  <c r="F19" i="15"/>
  <c r="G18" i="15"/>
  <c r="F18" i="15"/>
  <c r="G17" i="15"/>
  <c r="F17" i="15"/>
  <c r="F42" i="18"/>
  <c r="F47" i="18"/>
  <c r="F48" i="18"/>
  <c r="G47" i="18"/>
  <c r="G48" i="18"/>
  <c r="F49" i="18"/>
  <c r="G49" i="18"/>
  <c r="F50" i="18"/>
  <c r="G50" i="18"/>
  <c r="F51" i="18"/>
  <c r="G51" i="18"/>
  <c r="F52" i="18"/>
  <c r="G52" i="18"/>
  <c r="F53" i="18"/>
  <c r="G53" i="18"/>
  <c r="F54" i="18"/>
  <c r="G54" i="18"/>
  <c r="F55" i="18"/>
  <c r="G55" i="18"/>
  <c r="F56" i="18"/>
  <c r="G56" i="18"/>
  <c r="F57" i="18"/>
  <c r="G57" i="18"/>
  <c r="F58" i="18"/>
  <c r="G58" i="18"/>
  <c r="F59" i="18"/>
  <c r="G59" i="18"/>
  <c r="F60" i="18"/>
  <c r="G60" i="18"/>
  <c r="F61" i="18"/>
  <c r="G61" i="18"/>
  <c r="F62" i="18"/>
  <c r="G62" i="18"/>
  <c r="F63" i="18"/>
  <c r="G63" i="18"/>
  <c r="F64" i="18"/>
  <c r="G64" i="18"/>
  <c r="F65" i="18"/>
  <c r="G65" i="18"/>
  <c r="F66" i="18"/>
  <c r="G66" i="18"/>
  <c r="F67" i="18"/>
  <c r="G67" i="18"/>
  <c r="F68" i="18"/>
  <c r="G68" i="18"/>
  <c r="F69" i="18"/>
  <c r="G69" i="18"/>
  <c r="F70" i="18"/>
  <c r="G70" i="18"/>
  <c r="F71" i="18"/>
  <c r="G71" i="18"/>
  <c r="F72" i="18"/>
  <c r="G72" i="18"/>
  <c r="F73" i="18"/>
  <c r="G73" i="18"/>
  <c r="F74" i="18"/>
  <c r="G74" i="18"/>
  <c r="F75" i="18"/>
  <c r="G75" i="18"/>
  <c r="F76" i="18"/>
  <c r="G76" i="18"/>
  <c r="F77" i="18"/>
  <c r="G77" i="18"/>
  <c r="F78" i="18"/>
  <c r="G78" i="18"/>
  <c r="F79" i="18"/>
  <c r="G79" i="18"/>
  <c r="F80" i="18"/>
  <c r="G80" i="18"/>
  <c r="F81" i="18"/>
  <c r="G81" i="18"/>
  <c r="F82" i="18"/>
  <c r="G82" i="18"/>
  <c r="G44" i="18"/>
  <c r="F44" i="18"/>
  <c r="G43" i="18"/>
  <c r="F43" i="18"/>
  <c r="G42" i="18"/>
  <c r="G41" i="18"/>
  <c r="F41" i="18"/>
  <c r="G40" i="18"/>
  <c r="F40" i="18"/>
  <c r="G39" i="18"/>
  <c r="F39" i="18"/>
  <c r="G38" i="18"/>
  <c r="F38" i="18"/>
  <c r="G37" i="18"/>
  <c r="F37" i="18"/>
  <c r="G36" i="18"/>
  <c r="F36" i="18"/>
  <c r="G35" i="18"/>
  <c r="F35" i="18"/>
  <c r="G34" i="18"/>
  <c r="F34" i="18"/>
  <c r="G33" i="18"/>
  <c r="F33" i="18"/>
  <c r="G32" i="18"/>
  <c r="F32" i="18"/>
  <c r="G31" i="18"/>
  <c r="F31" i="18"/>
  <c r="G30" i="18"/>
  <c r="F30" i="18"/>
  <c r="G29" i="18"/>
  <c r="F29" i="18"/>
  <c r="G28" i="18"/>
  <c r="F28" i="18"/>
  <c r="G27" i="18"/>
  <c r="F27" i="18"/>
  <c r="G26" i="18"/>
  <c r="F26" i="18"/>
  <c r="G25" i="18"/>
  <c r="F25" i="18"/>
  <c r="G24" i="18"/>
  <c r="F24" i="18"/>
  <c r="G23" i="18"/>
  <c r="F23" i="18"/>
  <c r="G22" i="18"/>
  <c r="F22" i="18"/>
  <c r="G21" i="18"/>
  <c r="F21" i="18"/>
  <c r="G20" i="18"/>
  <c r="F20" i="18"/>
  <c r="G19" i="18"/>
  <c r="F19" i="18"/>
  <c r="G18" i="18"/>
  <c r="F18" i="18"/>
  <c r="G17" i="18"/>
  <c r="F17" i="18"/>
  <c r="G16" i="18"/>
  <c r="F16" i="18"/>
  <c r="G15" i="18"/>
  <c r="F15" i="18"/>
  <c r="G14" i="18"/>
  <c r="F14" i="18"/>
  <c r="G13" i="18"/>
  <c r="F13" i="18"/>
  <c r="G12" i="18"/>
  <c r="F12" i="18"/>
  <c r="G11" i="18"/>
  <c r="F11" i="18"/>
  <c r="G10" i="18"/>
  <c r="F10" i="18"/>
  <c r="G9" i="18"/>
  <c r="F9" i="18"/>
  <c r="G8" i="18"/>
  <c r="F8" i="18"/>
  <c r="G7" i="18"/>
  <c r="F7" i="18"/>
  <c r="D11" i="14"/>
  <c r="D12" i="14"/>
  <c r="E43" i="16"/>
  <c r="I13" i="18" l="1"/>
  <c r="H13" i="18"/>
  <c r="I10" i="18"/>
  <c r="H13" i="19" l="1"/>
  <c r="H8" i="19"/>
  <c r="G82" i="19"/>
  <c r="I82" i="19" s="1"/>
  <c r="F82" i="19"/>
  <c r="H82" i="19" s="1"/>
  <c r="G81" i="19"/>
  <c r="I81" i="19" s="1"/>
  <c r="F81" i="19"/>
  <c r="H81" i="19" s="1"/>
  <c r="G80" i="19"/>
  <c r="I80" i="19" s="1"/>
  <c r="F80" i="19"/>
  <c r="H80" i="19" s="1"/>
  <c r="G79" i="19"/>
  <c r="I79" i="19" s="1"/>
  <c r="F79" i="19"/>
  <c r="H79" i="19" s="1"/>
  <c r="G78" i="19"/>
  <c r="I78" i="19" s="1"/>
  <c r="F78" i="19"/>
  <c r="H78" i="19" s="1"/>
  <c r="G77" i="19"/>
  <c r="I77" i="19" s="1"/>
  <c r="F77" i="19"/>
  <c r="H77" i="19" s="1"/>
  <c r="G76" i="19"/>
  <c r="I76" i="19" s="1"/>
  <c r="F76" i="19"/>
  <c r="H76" i="19" s="1"/>
  <c r="G75" i="19"/>
  <c r="I75" i="19" s="1"/>
  <c r="F75" i="19"/>
  <c r="H75" i="19" s="1"/>
  <c r="G74" i="19"/>
  <c r="I74" i="19" s="1"/>
  <c r="F74" i="19"/>
  <c r="H74" i="19" s="1"/>
  <c r="G73" i="19"/>
  <c r="I73" i="19" s="1"/>
  <c r="F73" i="19"/>
  <c r="H73" i="19" s="1"/>
  <c r="G72" i="19"/>
  <c r="I72" i="19" s="1"/>
  <c r="F72" i="19"/>
  <c r="H72" i="19" s="1"/>
  <c r="G71" i="19"/>
  <c r="I71" i="19" s="1"/>
  <c r="F71" i="19"/>
  <c r="H71" i="19" s="1"/>
  <c r="G70" i="19"/>
  <c r="I70" i="19" s="1"/>
  <c r="F70" i="19"/>
  <c r="H70" i="19" s="1"/>
  <c r="G69" i="19"/>
  <c r="I69" i="19" s="1"/>
  <c r="F69" i="19"/>
  <c r="H69" i="19" s="1"/>
  <c r="G68" i="19"/>
  <c r="I68" i="19" s="1"/>
  <c r="F68" i="19"/>
  <c r="H68" i="19" s="1"/>
  <c r="G67" i="19"/>
  <c r="I67" i="19" s="1"/>
  <c r="F67" i="19"/>
  <c r="H67" i="19" s="1"/>
  <c r="G66" i="19"/>
  <c r="I66" i="19" s="1"/>
  <c r="F66" i="19"/>
  <c r="H66" i="19" s="1"/>
  <c r="G65" i="19"/>
  <c r="I65" i="19" s="1"/>
  <c r="F65" i="19"/>
  <c r="H65" i="19" s="1"/>
  <c r="G64" i="19"/>
  <c r="I64" i="19" s="1"/>
  <c r="F64" i="19"/>
  <c r="H64" i="19" s="1"/>
  <c r="G63" i="19"/>
  <c r="I63" i="19" s="1"/>
  <c r="F63" i="19"/>
  <c r="H63" i="19" s="1"/>
  <c r="G62" i="19"/>
  <c r="I62" i="19" s="1"/>
  <c r="F62" i="19"/>
  <c r="H62" i="19" s="1"/>
  <c r="G61" i="19"/>
  <c r="I61" i="19" s="1"/>
  <c r="F61" i="19"/>
  <c r="H61" i="19" s="1"/>
  <c r="G60" i="19"/>
  <c r="I60" i="19" s="1"/>
  <c r="F60" i="19"/>
  <c r="H60" i="19" s="1"/>
  <c r="G59" i="19"/>
  <c r="I59" i="19" s="1"/>
  <c r="F59" i="19"/>
  <c r="H59" i="19" s="1"/>
  <c r="G58" i="19"/>
  <c r="I58" i="19" s="1"/>
  <c r="F58" i="19"/>
  <c r="H58" i="19" s="1"/>
  <c r="G57" i="19"/>
  <c r="I57" i="19" s="1"/>
  <c r="F57" i="19"/>
  <c r="H57" i="19" s="1"/>
  <c r="G56" i="19"/>
  <c r="I56" i="19" s="1"/>
  <c r="F56" i="19"/>
  <c r="H56" i="19" s="1"/>
  <c r="G55" i="19"/>
  <c r="I55" i="19" s="1"/>
  <c r="F55" i="19"/>
  <c r="H55" i="19" s="1"/>
  <c r="G54" i="19"/>
  <c r="I54" i="19" s="1"/>
  <c r="F54" i="19"/>
  <c r="H54" i="19" s="1"/>
  <c r="G53" i="19"/>
  <c r="I53" i="19" s="1"/>
  <c r="F53" i="19"/>
  <c r="H53" i="19" s="1"/>
  <c r="G52" i="19"/>
  <c r="I52" i="19" s="1"/>
  <c r="F52" i="19"/>
  <c r="H52" i="19" s="1"/>
  <c r="G51" i="19"/>
  <c r="I51" i="19" s="1"/>
  <c r="F51" i="19"/>
  <c r="H51" i="19" s="1"/>
  <c r="G50" i="19"/>
  <c r="I50" i="19" s="1"/>
  <c r="F50" i="19"/>
  <c r="H50" i="19" s="1"/>
  <c r="G49" i="19"/>
  <c r="I49" i="19" s="1"/>
  <c r="F49" i="19"/>
  <c r="H49" i="19" s="1"/>
  <c r="G48" i="19"/>
  <c r="I48" i="19" s="1"/>
  <c r="F48" i="19"/>
  <c r="H48" i="19" s="1"/>
  <c r="G47" i="19"/>
  <c r="I47" i="19" s="1"/>
  <c r="F47" i="19"/>
  <c r="H47" i="19" s="1"/>
  <c r="I82" i="18"/>
  <c r="H82" i="18"/>
  <c r="I81" i="18"/>
  <c r="H81" i="18"/>
  <c r="I80" i="18"/>
  <c r="H80" i="18"/>
  <c r="I79" i="18"/>
  <c r="H79" i="18"/>
  <c r="I78" i="18"/>
  <c r="H78" i="18"/>
  <c r="I77" i="18"/>
  <c r="H77" i="18"/>
  <c r="I76" i="18"/>
  <c r="H76" i="18"/>
  <c r="I75" i="18"/>
  <c r="H75" i="18"/>
  <c r="I74" i="18"/>
  <c r="H74" i="18"/>
  <c r="I73" i="18"/>
  <c r="H73" i="18"/>
  <c r="I72" i="18"/>
  <c r="H72" i="18"/>
  <c r="I71" i="18"/>
  <c r="H71" i="18"/>
  <c r="I70" i="18"/>
  <c r="H70" i="18"/>
  <c r="I69" i="18"/>
  <c r="H69" i="18"/>
  <c r="I68" i="18"/>
  <c r="H68" i="18"/>
  <c r="I67" i="18"/>
  <c r="H67" i="18"/>
  <c r="I66" i="18"/>
  <c r="H66" i="18"/>
  <c r="I65" i="18"/>
  <c r="H65" i="18"/>
  <c r="I64" i="18"/>
  <c r="H64" i="18"/>
  <c r="I63" i="18"/>
  <c r="H63" i="18"/>
  <c r="I62" i="18"/>
  <c r="H62" i="18"/>
  <c r="I61" i="18"/>
  <c r="H61" i="18"/>
  <c r="I60" i="18"/>
  <c r="H60" i="18"/>
  <c r="I59" i="18"/>
  <c r="H59" i="18"/>
  <c r="I58" i="18"/>
  <c r="H58" i="18"/>
  <c r="I57" i="18"/>
  <c r="H57" i="18"/>
  <c r="I56" i="18"/>
  <c r="H56" i="18"/>
  <c r="I55" i="18"/>
  <c r="H55" i="18"/>
  <c r="I54" i="18"/>
  <c r="H54" i="18"/>
  <c r="I53" i="18"/>
  <c r="H53" i="18"/>
  <c r="I52" i="18"/>
  <c r="H52" i="18"/>
  <c r="I51" i="18"/>
  <c r="H51" i="18"/>
  <c r="I50" i="18"/>
  <c r="H50" i="18"/>
  <c r="I49" i="18"/>
  <c r="H49" i="18"/>
  <c r="I48" i="18"/>
  <c r="H48" i="18"/>
  <c r="I47" i="18"/>
  <c r="H47" i="18"/>
  <c r="F47" i="15"/>
  <c r="H10" i="18"/>
  <c r="H83" i="19" l="1"/>
  <c r="I83" i="19"/>
  <c r="H83" i="18"/>
  <c r="I83" i="18"/>
  <c r="F62" i="20"/>
  <c r="H64" i="20" s="1"/>
  <c r="G62" i="20"/>
  <c r="I64" i="20" s="1"/>
  <c r="F63" i="20"/>
  <c r="G63" i="20"/>
  <c r="F64" i="20"/>
  <c r="G64" i="20"/>
  <c r="F65" i="20"/>
  <c r="H67" i="20" s="1"/>
  <c r="G65" i="20"/>
  <c r="I67" i="20" s="1"/>
  <c r="F66" i="20"/>
  <c r="G66" i="20"/>
  <c r="F67" i="20"/>
  <c r="G67" i="20"/>
  <c r="F68" i="20"/>
  <c r="H70" i="20" s="1"/>
  <c r="G68" i="20"/>
  <c r="I70" i="20" s="1"/>
  <c r="F69" i="20"/>
  <c r="G69" i="20"/>
  <c r="F70" i="20"/>
  <c r="G70" i="20"/>
  <c r="F38" i="20"/>
  <c r="G38" i="20"/>
  <c r="F39" i="20"/>
  <c r="G39" i="20"/>
  <c r="F40" i="20"/>
  <c r="G40" i="20"/>
  <c r="F41" i="20"/>
  <c r="G41" i="20"/>
  <c r="F42" i="20"/>
  <c r="G42" i="20"/>
  <c r="F43" i="20"/>
  <c r="G43" i="20"/>
  <c r="F44" i="20"/>
  <c r="G44" i="20"/>
  <c r="F45" i="20"/>
  <c r="G45" i="20"/>
  <c r="F46" i="20"/>
  <c r="G46" i="20"/>
  <c r="F47" i="20"/>
  <c r="G47" i="20"/>
  <c r="F48" i="20"/>
  <c r="G48" i="20"/>
  <c r="F49" i="20"/>
  <c r="G49" i="20"/>
  <c r="F50" i="20"/>
  <c r="G50" i="20"/>
  <c r="F51" i="20"/>
  <c r="G51" i="20"/>
  <c r="F52" i="20"/>
  <c r="G52" i="20"/>
  <c r="F53" i="20"/>
  <c r="G53" i="20"/>
  <c r="F54" i="20"/>
  <c r="G54" i="20"/>
  <c r="F55" i="20"/>
  <c r="G55" i="20"/>
  <c r="F56" i="20"/>
  <c r="G56" i="20"/>
  <c r="F57" i="20"/>
  <c r="G57" i="20"/>
  <c r="F58" i="20"/>
  <c r="G58" i="20"/>
  <c r="F59" i="20"/>
  <c r="G59" i="20"/>
  <c r="F60" i="20"/>
  <c r="G60" i="20"/>
  <c r="F61" i="20"/>
  <c r="G61" i="20"/>
  <c r="G35" i="20"/>
  <c r="F35" i="20"/>
  <c r="F12" i="20"/>
  <c r="G12" i="20"/>
  <c r="F15" i="20"/>
  <c r="G15" i="20"/>
  <c r="F18" i="20"/>
  <c r="G18" i="20"/>
  <c r="F21" i="20"/>
  <c r="G21" i="20"/>
  <c r="F24" i="20"/>
  <c r="G24" i="20"/>
  <c r="F27" i="20"/>
  <c r="G27" i="20"/>
  <c r="F30" i="20"/>
  <c r="G30" i="20"/>
  <c r="F33" i="20"/>
  <c r="G33" i="20"/>
  <c r="D12" i="20"/>
  <c r="D15" i="20"/>
  <c r="D18" i="20"/>
  <c r="G9" i="20"/>
  <c r="F9" i="20"/>
  <c r="G82" i="15"/>
  <c r="F82" i="15"/>
  <c r="G64" i="15"/>
  <c r="F64" i="15"/>
  <c r="G63" i="15"/>
  <c r="F63" i="15"/>
  <c r="G62" i="15"/>
  <c r="F62" i="15"/>
  <c r="G61" i="15"/>
  <c r="F61" i="15"/>
  <c r="G60" i="15"/>
  <c r="F60" i="15"/>
  <c r="G59" i="15"/>
  <c r="F59" i="15"/>
  <c r="G58" i="15"/>
  <c r="F58" i="15"/>
  <c r="G57" i="15"/>
  <c r="F57" i="15"/>
  <c r="G56" i="15"/>
  <c r="F56" i="15"/>
  <c r="G55" i="15"/>
  <c r="F55" i="15"/>
  <c r="G54" i="15"/>
  <c r="F54" i="15"/>
  <c r="G53" i="15"/>
  <c r="F53" i="15"/>
  <c r="G52" i="15"/>
  <c r="F52" i="15"/>
  <c r="G51" i="15"/>
  <c r="F51" i="15"/>
  <c r="G50" i="15"/>
  <c r="F50" i="15"/>
  <c r="G49" i="15"/>
  <c r="F49" i="15"/>
  <c r="G48" i="15"/>
  <c r="F48" i="15"/>
  <c r="G47" i="15"/>
  <c r="H40" i="20" l="1"/>
  <c r="I40" i="20"/>
  <c r="H43" i="20"/>
  <c r="I43" i="20"/>
  <c r="H46" i="20"/>
  <c r="I46" i="20"/>
  <c r="H49" i="20"/>
  <c r="I49" i="20"/>
  <c r="H52" i="20"/>
  <c r="I52" i="20"/>
  <c r="H55" i="20"/>
  <c r="I55" i="20"/>
  <c r="H58" i="20"/>
  <c r="I58" i="20"/>
  <c r="H61" i="20"/>
  <c r="I61" i="20"/>
  <c r="H18" i="20"/>
  <c r="H21" i="20"/>
  <c r="D9" i="20"/>
  <c r="G37" i="20"/>
  <c r="F37" i="20"/>
  <c r="G36" i="20"/>
  <c r="F36" i="20"/>
  <c r="I37" i="20"/>
  <c r="H37" i="20"/>
  <c r="H82" i="15"/>
  <c r="I82" i="15"/>
  <c r="I64" i="15"/>
  <c r="H64" i="15"/>
  <c r="I63" i="15"/>
  <c r="H63" i="15"/>
  <c r="I62" i="15"/>
  <c r="H62" i="15"/>
  <c r="I61" i="15"/>
  <c r="H61" i="15"/>
  <c r="I60" i="15"/>
  <c r="H60" i="15"/>
  <c r="I59" i="15"/>
  <c r="H59" i="15"/>
  <c r="I52" i="15"/>
  <c r="H52" i="15"/>
  <c r="I51" i="15"/>
  <c r="H51" i="15"/>
  <c r="I50" i="15"/>
  <c r="H50" i="15"/>
  <c r="I49" i="15"/>
  <c r="H49" i="15"/>
  <c r="I48" i="15"/>
  <c r="H48" i="15"/>
  <c r="I58" i="15"/>
  <c r="H58" i="15"/>
  <c r="I57" i="15"/>
  <c r="H57" i="15"/>
  <c r="I56" i="15"/>
  <c r="H56" i="15"/>
  <c r="I55" i="15"/>
  <c r="H55" i="15"/>
  <c r="I54" i="15"/>
  <c r="H54" i="15"/>
  <c r="I53" i="15"/>
  <c r="H53" i="15"/>
  <c r="D7" i="14"/>
  <c r="D8" i="14"/>
  <c r="D9" i="14"/>
  <c r="D10"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E40" i="16"/>
  <c r="E41" i="16"/>
  <c r="E42" i="16"/>
  <c r="E47" i="16"/>
  <c r="E44" i="16"/>
  <c r="E45" i="16"/>
  <c r="E46" i="16"/>
  <c r="H30" i="20" l="1"/>
  <c r="I24" i="20"/>
  <c r="H12" i="20"/>
  <c r="H33" i="20"/>
  <c r="I12" i="20"/>
  <c r="I30" i="20"/>
  <c r="H27" i="20"/>
  <c r="H15" i="20"/>
  <c r="H24" i="20"/>
  <c r="I18" i="20"/>
  <c r="I33" i="20"/>
  <c r="I27" i="20"/>
  <c r="I21" i="20"/>
  <c r="I15" i="20"/>
  <c r="I9" i="20"/>
  <c r="H9" i="20"/>
  <c r="J2" i="20" l="1"/>
  <c r="H43" i="19"/>
  <c r="H42" i="19"/>
  <c r="I41" i="19"/>
  <c r="H41" i="19"/>
  <c r="I39" i="19"/>
  <c r="H39" i="19"/>
  <c r="H38" i="19"/>
  <c r="I37" i="19"/>
  <c r="H37" i="19"/>
  <c r="H36" i="19"/>
  <c r="I35" i="19"/>
  <c r="H35" i="19"/>
  <c r="H34" i="19"/>
  <c r="I33" i="19"/>
  <c r="H33" i="19"/>
  <c r="H32" i="19"/>
  <c r="I31" i="19"/>
  <c r="H31" i="19"/>
  <c r="H30" i="19"/>
  <c r="I29" i="19"/>
  <c r="H29" i="19"/>
  <c r="H28" i="19"/>
  <c r="I27" i="19"/>
  <c r="H27" i="19"/>
  <c r="H26" i="19"/>
  <c r="I25" i="19"/>
  <c r="H25" i="19"/>
  <c r="H24" i="19"/>
  <c r="I23" i="19"/>
  <c r="H23" i="19"/>
  <c r="H22" i="19"/>
  <c r="I21" i="19"/>
  <c r="H21" i="19"/>
  <c r="H20" i="19"/>
  <c r="I19" i="19"/>
  <c r="H19" i="19"/>
  <c r="H18" i="19"/>
  <c r="I17" i="19"/>
  <c r="H17" i="19"/>
  <c r="I16" i="19"/>
  <c r="H16" i="19"/>
  <c r="I15" i="19"/>
  <c r="H15" i="19"/>
  <c r="I14" i="19"/>
  <c r="H14" i="19"/>
  <c r="I12" i="19"/>
  <c r="H12" i="19"/>
  <c r="I11" i="19"/>
  <c r="H11" i="19"/>
  <c r="I10" i="19"/>
  <c r="H10" i="19"/>
  <c r="I9" i="19"/>
  <c r="H9" i="19"/>
  <c r="I7" i="19"/>
  <c r="H7" i="19"/>
  <c r="I44" i="19"/>
  <c r="H44" i="19"/>
  <c r="I43" i="19"/>
  <c r="I42" i="19"/>
  <c r="I40" i="19"/>
  <c r="H40" i="19"/>
  <c r="I38" i="19"/>
  <c r="I36" i="19"/>
  <c r="I34" i="19"/>
  <c r="I32" i="19"/>
  <c r="I30" i="19"/>
  <c r="I28" i="19"/>
  <c r="I26" i="19"/>
  <c r="I24" i="19"/>
  <c r="I22" i="19"/>
  <c r="I20" i="19"/>
  <c r="I18" i="19"/>
  <c r="J2" i="19"/>
  <c r="I44" i="18"/>
  <c r="H44" i="18"/>
  <c r="I43" i="18"/>
  <c r="H43" i="18"/>
  <c r="I42" i="18"/>
  <c r="H42" i="18"/>
  <c r="I41" i="18"/>
  <c r="H41" i="18"/>
  <c r="I40" i="18"/>
  <c r="H40" i="18"/>
  <c r="I39" i="18"/>
  <c r="H39" i="18"/>
  <c r="I38" i="18"/>
  <c r="H38" i="18"/>
  <c r="I37" i="18"/>
  <c r="H37" i="18"/>
  <c r="I36" i="18"/>
  <c r="H36" i="18"/>
  <c r="I35" i="18"/>
  <c r="H35" i="18"/>
  <c r="I34" i="18"/>
  <c r="H34" i="18"/>
  <c r="I33" i="18"/>
  <c r="H33" i="18"/>
  <c r="I32" i="18"/>
  <c r="H32" i="18"/>
  <c r="I31" i="18"/>
  <c r="H31" i="18"/>
  <c r="I30" i="18"/>
  <c r="H30" i="18"/>
  <c r="I29" i="18"/>
  <c r="H29" i="18"/>
  <c r="I28" i="18"/>
  <c r="H28" i="18"/>
  <c r="I27" i="18"/>
  <c r="H27" i="18"/>
  <c r="I26" i="18"/>
  <c r="H26" i="18"/>
  <c r="I25" i="18"/>
  <c r="H25" i="18"/>
  <c r="I24" i="18"/>
  <c r="H24" i="18"/>
  <c r="I23" i="18"/>
  <c r="H23" i="18"/>
  <c r="I22" i="18"/>
  <c r="H22" i="18"/>
  <c r="I21" i="18"/>
  <c r="H21" i="18"/>
  <c r="I20" i="18"/>
  <c r="H20" i="18"/>
  <c r="I19" i="18"/>
  <c r="H19" i="18"/>
  <c r="I18" i="18"/>
  <c r="H18" i="18"/>
  <c r="I17" i="18"/>
  <c r="H17" i="18"/>
  <c r="I16" i="18"/>
  <c r="H16" i="18"/>
  <c r="I15" i="18"/>
  <c r="H15" i="18"/>
  <c r="I14" i="18"/>
  <c r="H14" i="18"/>
  <c r="I12" i="18"/>
  <c r="H12" i="18"/>
  <c r="I11" i="18"/>
  <c r="H11" i="18"/>
  <c r="I9" i="18"/>
  <c r="H9" i="18"/>
  <c r="I8" i="18"/>
  <c r="H8" i="18"/>
  <c r="I7" i="18"/>
  <c r="H7" i="18"/>
  <c r="J1" i="18"/>
  <c r="I44" i="15"/>
  <c r="H44" i="15"/>
  <c r="I43" i="15"/>
  <c r="H43" i="15"/>
  <c r="I42" i="15"/>
  <c r="H42" i="15"/>
  <c r="I41" i="15"/>
  <c r="H41" i="15"/>
  <c r="I40" i="15"/>
  <c r="H40" i="15"/>
  <c r="I39" i="15"/>
  <c r="H39" i="15"/>
  <c r="I38" i="15"/>
  <c r="H38" i="15"/>
  <c r="I37" i="15"/>
  <c r="H37" i="15"/>
  <c r="I36" i="15"/>
  <c r="H36" i="15"/>
  <c r="I35" i="15"/>
  <c r="H35" i="15"/>
  <c r="I34" i="15"/>
  <c r="H34" i="15"/>
  <c r="I33" i="15"/>
  <c r="H33" i="15"/>
  <c r="I32" i="15"/>
  <c r="H32" i="15"/>
  <c r="I31" i="15"/>
  <c r="H31" i="15"/>
  <c r="I30" i="15"/>
  <c r="H30" i="15"/>
  <c r="I29" i="15"/>
  <c r="H29" i="15"/>
  <c r="I28" i="15"/>
  <c r="H28" i="15"/>
  <c r="I27" i="15"/>
  <c r="H27" i="15"/>
  <c r="I26" i="15"/>
  <c r="H26" i="15"/>
  <c r="I25" i="15"/>
  <c r="H25" i="15"/>
  <c r="I24" i="15"/>
  <c r="H24" i="15"/>
  <c r="I23" i="15"/>
  <c r="H23" i="15"/>
  <c r="I22" i="15"/>
  <c r="H22" i="15"/>
  <c r="I21" i="15"/>
  <c r="H21" i="15"/>
  <c r="I20" i="15"/>
  <c r="H20" i="15"/>
  <c r="I19" i="15"/>
  <c r="H19" i="15"/>
  <c r="I18" i="15"/>
  <c r="H18" i="15"/>
  <c r="I17" i="15"/>
  <c r="H17" i="15"/>
  <c r="J2" i="15"/>
  <c r="I47" i="15"/>
  <c r="I83" i="15" s="1"/>
  <c r="H47" i="15"/>
  <c r="H83" i="15" s="1"/>
  <c r="E61" i="16"/>
  <c r="E60" i="16"/>
  <c r="E59" i="16"/>
  <c r="E58" i="16"/>
  <c r="E57" i="16"/>
  <c r="E56" i="16"/>
  <c r="E55" i="16"/>
  <c r="E54" i="16"/>
  <c r="E53" i="16"/>
  <c r="E52" i="16"/>
  <c r="E51" i="16"/>
  <c r="E50" i="16"/>
  <c r="E49" i="16"/>
  <c r="E48"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H45" i="19" l="1"/>
  <c r="I45" i="19"/>
  <c r="I45" i="18"/>
  <c r="I84" i="18" s="1"/>
  <c r="H45" i="18"/>
  <c r="H84" i="18" s="1"/>
  <c r="I45" i="15"/>
  <c r="I84" i="15" s="1"/>
  <c r="H45" i="15"/>
  <c r="H84" i="15" s="1"/>
  <c r="F28" i="7" l="1"/>
  <c r="E28" i="7"/>
  <c r="F31" i="7"/>
  <c r="E31" i="7"/>
  <c r="F30" i="7"/>
  <c r="E30" i="7"/>
  <c r="F29" i="7"/>
  <c r="E29" i="7"/>
  <c r="E4" i="7" l="1"/>
  <c r="F4" i="7"/>
  <c r="E6" i="7" l="1"/>
  <c r="F6" i="7"/>
  <c r="E7" i="7"/>
  <c r="F7" i="7"/>
  <c r="E12" i="7"/>
  <c r="F12" i="7"/>
  <c r="E13" i="7"/>
  <c r="F13" i="7"/>
  <c r="E14" i="7"/>
  <c r="F14" i="7"/>
  <c r="E15" i="7"/>
  <c r="F15" i="7"/>
  <c r="E16" i="7"/>
  <c r="F16" i="7"/>
  <c r="E17" i="7"/>
  <c r="F17" i="7"/>
  <c r="E18" i="7"/>
  <c r="F18" i="7"/>
  <c r="E19" i="7"/>
  <c r="F19" i="7"/>
  <c r="E20" i="7"/>
  <c r="F20" i="7"/>
  <c r="E21" i="7"/>
  <c r="F21" i="7"/>
  <c r="E22" i="7"/>
  <c r="F22" i="7"/>
  <c r="E23" i="7"/>
  <c r="F23" i="7"/>
  <c r="E25" i="7"/>
  <c r="F25" i="7"/>
  <c r="E26" i="7"/>
  <c r="F26" i="7"/>
  <c r="F5" i="7"/>
  <c r="E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Kristiansen</author>
    <author>Håvard Solheim Nateland</author>
  </authors>
  <commentList>
    <comment ref="B5" authorId="0" shapeId="0" xr:uid="{00000000-0006-0000-0200-000001000000}">
      <text>
        <r>
          <rPr>
            <b/>
            <sz val="9"/>
            <color indexed="81"/>
            <rFont val="Tahoma"/>
            <family val="2"/>
          </rPr>
          <t>Tips:
Bruk rullegardinslista i hver celle i denne kolonnen til å velge avfallstypene du har.
Dersom du trenger flere eller rader enn i eksempelet må du legge til eller fjerne rader selv.</t>
        </r>
        <r>
          <rPr>
            <sz val="9"/>
            <color indexed="81"/>
            <rFont val="Tahoma"/>
            <family val="2"/>
          </rPr>
          <t xml:space="preserve">
</t>
        </r>
      </text>
    </comment>
    <comment ref="C7" authorId="0" shapeId="0" xr:uid="{00000000-0006-0000-0200-000002000000}">
      <text>
        <r>
          <rPr>
            <b/>
            <sz val="9"/>
            <color indexed="81"/>
            <rFont val="Tahoma"/>
            <family val="2"/>
          </rPr>
          <t xml:space="preserve">Tips: </t>
        </r>
        <r>
          <rPr>
            <sz val="9"/>
            <color indexed="81"/>
            <rFont val="Tahoma"/>
            <family val="2"/>
          </rPr>
          <t xml:space="preserve">
Relevant dersom tillatelsen har en mengdebegrensning som gjelder summen av flere avfallstyper.</t>
        </r>
      </text>
    </comment>
    <comment ref="J7" authorId="1" shapeId="0" xr:uid="{00000000-0006-0000-0200-000003000000}">
      <text>
        <r>
          <rPr>
            <b/>
            <sz val="9"/>
            <color indexed="81"/>
            <rFont val="Tahoma"/>
            <family val="2"/>
          </rPr>
          <t>Eksempel:</t>
        </r>
        <r>
          <rPr>
            <sz val="9"/>
            <color indexed="81"/>
            <rFont val="Tahoma"/>
            <family val="2"/>
          </rPr>
          <t xml:space="preserve"> 
Tillatelsen setter en samlet mengdebegrensning på disse fraksjonene som lagres på tank (flytende farlig avfall på tank).</t>
        </r>
      </text>
    </comment>
    <comment ref="J12" authorId="1" shapeId="0" xr:uid="{00000000-0006-0000-0200-000004000000}">
      <text>
        <r>
          <rPr>
            <b/>
            <sz val="9"/>
            <color indexed="81"/>
            <rFont val="Tahoma"/>
            <family val="2"/>
          </rPr>
          <t xml:space="preserve">Eksempel: 
</t>
        </r>
        <r>
          <rPr>
            <sz val="9"/>
            <color indexed="81"/>
            <rFont val="Tahoma"/>
            <family val="2"/>
          </rPr>
          <t>Tillatelsen setter en samlet mengdebegrensning på disse fraksjonene som lagres på tank (flytende farlig avfall på tank).</t>
        </r>
      </text>
    </comment>
    <comment ref="J18" authorId="0" shapeId="0" xr:uid="{00000000-0006-0000-0200-000005000000}">
      <text>
        <r>
          <rPr>
            <b/>
            <sz val="9"/>
            <color indexed="81"/>
            <rFont val="Tahoma"/>
            <family val="2"/>
          </rPr>
          <t xml:space="preserve">Eksempel: 
</t>
        </r>
        <r>
          <rPr>
            <sz val="9"/>
            <color indexed="81"/>
            <rFont val="Tahoma"/>
            <family val="2"/>
          </rPr>
          <t xml:space="preserve">
Tillatelsen setter en samlet mengdebegrensning på disse fraksjonene som lagres som stykkgods.
Se egen kommentar for hvordan mengene er fremkommet.</t>
        </r>
      </text>
    </comment>
    <comment ref="J22" authorId="0" shapeId="0" xr:uid="{00000000-0006-0000-0200-000006000000}">
      <text>
        <r>
          <rPr>
            <b/>
            <sz val="9"/>
            <color indexed="81"/>
            <rFont val="Tahoma"/>
            <family val="2"/>
          </rPr>
          <t xml:space="preserve">Eksempel: 
</t>
        </r>
        <r>
          <rPr>
            <sz val="9"/>
            <color indexed="81"/>
            <rFont val="Tahoma"/>
            <family val="2"/>
          </rPr>
          <t>Tillatelsen setter en samlet mengdebegrensning på disse fraksjonene som lagres som stykkgods.</t>
        </r>
        <r>
          <rPr>
            <b/>
            <sz val="9"/>
            <color indexed="81"/>
            <rFont val="Tahoma"/>
            <family val="2"/>
          </rPr>
          <t xml:space="preserve">
</t>
        </r>
        <r>
          <rPr>
            <sz val="9"/>
            <color indexed="81"/>
            <rFont val="Tahoma"/>
            <family val="2"/>
          </rPr>
          <t xml:space="preserve">
Se egen kommentar for hvordan mengene er fremkommet.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Alexander Kristiansen</author>
    <author>Håvard Solheim Nateland</author>
  </authors>
  <commentList>
    <comment ref="B5" authorId="0" shapeId="0" xr:uid="{00000000-0006-0000-0100-000001000000}">
      <text>
        <r>
          <rPr>
            <b/>
            <sz val="9"/>
            <color indexed="81"/>
            <rFont val="Tahoma"/>
            <family val="2"/>
          </rPr>
          <t>Tips:
Bruk rullegardinslista i hver celle i denne kolonnen til å velge avfallstypene du har.
Dersom du trenger flere eller rader enn i eksempelet må du legge til eller fjerne rader selv.</t>
        </r>
        <r>
          <rPr>
            <sz val="9"/>
            <color indexed="81"/>
            <rFont val="Tahoma"/>
            <family val="2"/>
          </rPr>
          <t xml:space="preserve">
</t>
        </r>
      </text>
    </comment>
    <comment ref="D5" authorId="0" shapeId="0" xr:uid="{00000000-0006-0000-0100-000003000000}">
      <text>
        <r>
          <rPr>
            <b/>
            <sz val="9"/>
            <color indexed="81"/>
            <rFont val="Tahoma"/>
            <family val="2"/>
          </rPr>
          <t xml:space="preserve">Tips: 
</t>
        </r>
        <r>
          <rPr>
            <sz val="10"/>
            <color indexed="81"/>
            <rFont val="Tahoma"/>
            <family val="2"/>
          </rPr>
          <t>Dette er mengden som brukes i beregningene</t>
        </r>
      </text>
    </comment>
    <comment ref="C7" authorId="0" shapeId="0" xr:uid="{00000000-0006-0000-0100-000004000000}">
      <text>
        <r>
          <rPr>
            <b/>
            <sz val="9"/>
            <color indexed="81"/>
            <rFont val="Tahoma"/>
            <family val="2"/>
          </rPr>
          <t xml:space="preserve">Tips: </t>
        </r>
        <r>
          <rPr>
            <sz val="9"/>
            <color indexed="81"/>
            <rFont val="Tahoma"/>
            <family val="2"/>
          </rPr>
          <t xml:space="preserve">
</t>
        </r>
        <r>
          <rPr>
            <b/>
            <sz val="9"/>
            <color indexed="81"/>
            <rFont val="Tahoma"/>
            <family val="2"/>
          </rPr>
          <t xml:space="preserve">
Relevant dersom tillatelsen har en mengdebegrensning som gjelder summen av flere avfallstyper.</t>
        </r>
      </text>
    </comment>
    <comment ref="J7" authorId="1" shapeId="0" xr:uid="{00000000-0006-0000-0100-000005000000}">
      <text>
        <r>
          <rPr>
            <b/>
            <sz val="9"/>
            <color indexed="81"/>
            <rFont val="Tahoma"/>
            <family val="2"/>
          </rPr>
          <t>Eksempel:</t>
        </r>
        <r>
          <rPr>
            <sz val="9"/>
            <color indexed="81"/>
            <rFont val="Tahoma"/>
            <family val="2"/>
          </rPr>
          <t xml:space="preserve"> 
Tillatelsen setter en samlet mengdebegrensning på disse fraksjonene som lagres på tank (flytende farlig avfall på tank).</t>
        </r>
      </text>
    </comment>
    <comment ref="J12" authorId="1" shapeId="0" xr:uid="{00000000-0006-0000-0100-000006000000}">
      <text>
        <r>
          <rPr>
            <b/>
            <sz val="9"/>
            <color indexed="81"/>
            <rFont val="Tahoma"/>
            <family val="2"/>
          </rPr>
          <t xml:space="preserve">Eksempel: 
</t>
        </r>
        <r>
          <rPr>
            <sz val="9"/>
            <color indexed="81"/>
            <rFont val="Tahoma"/>
            <family val="2"/>
          </rPr>
          <t>Tillatelsen setter en samlet mengdebegrensning på disse fraksjonene som lagres på tank (flytende farlig avfall på tank).</t>
        </r>
      </text>
    </comment>
    <comment ref="J18" authorId="0" shapeId="0" xr:uid="{00000000-0006-0000-0100-000007000000}">
      <text>
        <r>
          <rPr>
            <b/>
            <sz val="9"/>
            <color indexed="81"/>
            <rFont val="Tahoma"/>
            <family val="2"/>
          </rPr>
          <t xml:space="preserve">Eksempel: 
</t>
        </r>
        <r>
          <rPr>
            <sz val="9"/>
            <color indexed="81"/>
            <rFont val="Tahoma"/>
            <family val="2"/>
          </rPr>
          <t xml:space="preserve">
Tillatelsen setter en samlet mengdebegrensning på disse fraksjonene som lagres som stykkgods.
Se egen kommentar for hvordan mengene er fremkommet.</t>
        </r>
      </text>
    </comment>
    <comment ref="J22" authorId="0" shapeId="0" xr:uid="{00000000-0006-0000-0100-000008000000}">
      <text>
        <r>
          <rPr>
            <b/>
            <sz val="9"/>
            <color indexed="81"/>
            <rFont val="Tahoma"/>
            <family val="2"/>
          </rPr>
          <t xml:space="preserve">Eksempel: 
</t>
        </r>
        <r>
          <rPr>
            <sz val="9"/>
            <color indexed="81"/>
            <rFont val="Tahoma"/>
            <family val="2"/>
          </rPr>
          <t>Tillatelsen setter en samlet mengdebegrensning på disse fraksjonene som lagres som stykkgods.</t>
        </r>
        <r>
          <rPr>
            <b/>
            <sz val="9"/>
            <color indexed="81"/>
            <rFont val="Tahoma"/>
            <family val="2"/>
          </rPr>
          <t xml:space="preserve">
</t>
        </r>
        <r>
          <rPr>
            <sz val="9"/>
            <color indexed="81"/>
            <rFont val="Tahoma"/>
            <family val="2"/>
          </rPr>
          <t xml:space="preserve">
Se egen kommentar for hvordan mengene er fremkommet.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Alexander Kristiansen</author>
    <author>Håvard Solheim Nateland</author>
  </authors>
  <commentList>
    <comment ref="B5" authorId="0" shapeId="0" xr:uid="{00000000-0006-0000-0300-000001000000}">
      <text>
        <r>
          <rPr>
            <b/>
            <sz val="9"/>
            <color indexed="81"/>
            <rFont val="Tahoma"/>
            <family val="2"/>
          </rPr>
          <t>Tips:
Bruk rullegardinslista i hver celle i denne kolonnen til å velge avfallstypene du har.
Dersom du trenger flere eller rader enn i eksempelet må du legge til eller fjerne rader selv.</t>
        </r>
        <r>
          <rPr>
            <sz val="9"/>
            <color indexed="81"/>
            <rFont val="Tahoma"/>
            <family val="2"/>
          </rPr>
          <t xml:space="preserve">
</t>
        </r>
      </text>
    </comment>
    <comment ref="C7" authorId="0" shapeId="0" xr:uid="{00000000-0006-0000-0300-000002000000}">
      <text>
        <r>
          <rPr>
            <b/>
            <sz val="9"/>
            <color indexed="81"/>
            <rFont val="Tahoma"/>
            <family val="2"/>
          </rPr>
          <t xml:space="preserve">Tips: </t>
        </r>
        <r>
          <rPr>
            <sz val="9"/>
            <color indexed="81"/>
            <rFont val="Tahoma"/>
            <family val="2"/>
          </rPr>
          <t xml:space="preserve">
Relevant dersom tillatelsen har en mengdebegrensning som gjelder summen av flere avfallstyper.</t>
        </r>
      </text>
    </comment>
    <comment ref="J7" authorId="1" shapeId="0" xr:uid="{00000000-0006-0000-0300-000003000000}">
      <text>
        <r>
          <rPr>
            <b/>
            <sz val="9"/>
            <color indexed="81"/>
            <rFont val="Tahoma"/>
            <family val="2"/>
          </rPr>
          <t>Eksempel:</t>
        </r>
        <r>
          <rPr>
            <sz val="9"/>
            <color indexed="81"/>
            <rFont val="Tahoma"/>
            <family val="2"/>
          </rPr>
          <t xml:space="preserve"> 
Tillatelsen setter en samlet mengdebegrensning på disse fraksjonene som lagres på tank (flytende farlig avfall på tank).</t>
        </r>
      </text>
    </comment>
    <comment ref="J12" authorId="1" shapeId="0" xr:uid="{00000000-0006-0000-0300-000004000000}">
      <text>
        <r>
          <rPr>
            <b/>
            <sz val="9"/>
            <color indexed="81"/>
            <rFont val="Tahoma"/>
            <family val="2"/>
          </rPr>
          <t xml:space="preserve">Eksempel: 
</t>
        </r>
        <r>
          <rPr>
            <sz val="9"/>
            <color indexed="81"/>
            <rFont val="Tahoma"/>
            <family val="2"/>
          </rPr>
          <t>Tillatelsen setter en samlet mengdebegrensning på disse fraksjonene som lagres på tank (flytende farlig avfall på tank).</t>
        </r>
      </text>
    </comment>
    <comment ref="J18" authorId="0" shapeId="0" xr:uid="{00000000-0006-0000-0300-000005000000}">
      <text>
        <r>
          <rPr>
            <b/>
            <sz val="9"/>
            <color indexed="81"/>
            <rFont val="Tahoma"/>
            <family val="2"/>
          </rPr>
          <t xml:space="preserve">Eksempel: 
</t>
        </r>
        <r>
          <rPr>
            <sz val="9"/>
            <color indexed="81"/>
            <rFont val="Tahoma"/>
            <family val="2"/>
          </rPr>
          <t xml:space="preserve">
Tillatelsen setter en samlet mengdebegrensning på disse fraksjonene som lagres som stykkgods.
Se egen kommentar for hvordan mengene er fremkommet.</t>
        </r>
      </text>
    </comment>
    <comment ref="J22" authorId="0" shapeId="0" xr:uid="{00000000-0006-0000-0300-000006000000}">
      <text>
        <r>
          <rPr>
            <b/>
            <sz val="9"/>
            <color indexed="81"/>
            <rFont val="Tahoma"/>
            <family val="2"/>
          </rPr>
          <t xml:space="preserve">Eksempel: 
</t>
        </r>
        <r>
          <rPr>
            <sz val="9"/>
            <color indexed="81"/>
            <rFont val="Tahoma"/>
            <family val="2"/>
          </rPr>
          <t>Tillatelsen setter en samlet mengdebegrensning på disse fraksjonene som lagres som stykkgods.</t>
        </r>
        <r>
          <rPr>
            <b/>
            <sz val="9"/>
            <color indexed="81"/>
            <rFont val="Tahoma"/>
            <family val="2"/>
          </rPr>
          <t xml:space="preserve">
</t>
        </r>
        <r>
          <rPr>
            <sz val="9"/>
            <color indexed="81"/>
            <rFont val="Tahoma"/>
            <family val="2"/>
          </rPr>
          <t xml:space="preserve">
Se egen kommentar for hvordan mengene er fremkommet.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Alexander Kristiansen</author>
    <author>Håvard Solheim Nateland</author>
  </authors>
  <commentList>
    <comment ref="B5" authorId="0" shapeId="0" xr:uid="{00000000-0006-0000-0400-000001000000}">
      <text>
        <r>
          <rPr>
            <b/>
            <sz val="9"/>
            <color indexed="81"/>
            <rFont val="Tahoma"/>
            <family val="2"/>
          </rPr>
          <t>Tips:
Bruk rullegardinslista i hver celle i denne kolonnen til å velge avfallstypene du har.
Dersom du trenger flere eller rader enn i eksempelet må du legge til eller fjerne rader selv.</t>
        </r>
        <r>
          <rPr>
            <sz val="9"/>
            <color indexed="81"/>
            <rFont val="Tahoma"/>
            <family val="2"/>
          </rPr>
          <t xml:space="preserve">
</t>
        </r>
      </text>
    </comment>
    <comment ref="J7" authorId="1" shapeId="0" xr:uid="{00000000-0006-0000-0400-000002000000}">
      <text>
        <r>
          <rPr>
            <b/>
            <sz val="9"/>
            <color indexed="81"/>
            <rFont val="Tahoma"/>
            <family val="2"/>
          </rPr>
          <t>Eksempel:</t>
        </r>
        <r>
          <rPr>
            <sz val="9"/>
            <color indexed="81"/>
            <rFont val="Tahoma"/>
            <family val="2"/>
          </rPr>
          <t xml:space="preserve"> 
Tillatelsen setter en samlet mengdebegrensning på disse fraksjonene som lagres på tank (flytende farlig avfall på tank).</t>
        </r>
      </text>
    </comment>
    <comment ref="J13" authorId="1" shapeId="0" xr:uid="{00000000-0006-0000-0400-000003000000}">
      <text>
        <r>
          <rPr>
            <b/>
            <sz val="9"/>
            <color indexed="81"/>
            <rFont val="Tahoma"/>
            <family val="2"/>
          </rPr>
          <t xml:space="preserve">Eksempel: 
</t>
        </r>
        <r>
          <rPr>
            <sz val="9"/>
            <color indexed="81"/>
            <rFont val="Tahoma"/>
            <family val="2"/>
          </rPr>
          <t>Tillatelsen setter en samlet mengdebegrensning på disse fraksjonene som lagres på tank (flytende farlig avfall på tank).</t>
        </r>
      </text>
    </comment>
    <comment ref="J19" authorId="0" shapeId="0" xr:uid="{00000000-0006-0000-0400-000004000000}">
      <text>
        <r>
          <rPr>
            <b/>
            <sz val="9"/>
            <color indexed="81"/>
            <rFont val="Tahoma"/>
            <family val="2"/>
          </rPr>
          <t xml:space="preserve">Eksempel: 
</t>
        </r>
        <r>
          <rPr>
            <sz val="9"/>
            <color indexed="81"/>
            <rFont val="Tahoma"/>
            <family val="2"/>
          </rPr>
          <t xml:space="preserve">
Tillatelsen setter en samlet mengdebegrensning på disse fraksjonene som lagres som stykkgods.
Se egen kommentar for hvordan mengene er fremkommet.</t>
        </r>
      </text>
    </comment>
    <comment ref="J23" authorId="0" shapeId="0" xr:uid="{00000000-0006-0000-0400-000005000000}">
      <text>
        <r>
          <rPr>
            <b/>
            <sz val="9"/>
            <color indexed="81"/>
            <rFont val="Tahoma"/>
            <family val="2"/>
          </rPr>
          <t xml:space="preserve">Eksempel: 
</t>
        </r>
        <r>
          <rPr>
            <sz val="9"/>
            <color indexed="81"/>
            <rFont val="Tahoma"/>
            <family val="2"/>
          </rPr>
          <t>Tillatelsen setter en samlet mengdebegrensning på disse fraksjonene som lagres som stykkgods.</t>
        </r>
        <r>
          <rPr>
            <b/>
            <sz val="9"/>
            <color indexed="81"/>
            <rFont val="Tahoma"/>
            <family val="2"/>
          </rPr>
          <t xml:space="preserve">
</t>
        </r>
        <r>
          <rPr>
            <sz val="9"/>
            <color indexed="81"/>
            <rFont val="Tahoma"/>
            <family val="2"/>
          </rPr>
          <t xml:space="preserve">
Se egen kommentar for hvordan mengene er fremkommet.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Håvard Solheim Nateland</author>
  </authors>
  <commentList>
    <comment ref="A14" authorId="0" shapeId="0" xr:uid="{00000000-0006-0000-0500-000001000000}">
      <text>
        <r>
          <rPr>
            <b/>
            <sz val="9"/>
            <color indexed="81"/>
            <rFont val="Tahoma"/>
            <family val="2"/>
          </rPr>
          <t xml:space="preserve">SUF, vedlegg 1, merknad 7. </t>
        </r>
        <r>
          <rPr>
            <sz val="9"/>
            <color indexed="81"/>
            <rFont val="Tahoma"/>
            <family val="2"/>
          </rPr>
          <t xml:space="preserve">
Farlige kjemikalier som inngår i fareklassen Akutt giftighet, kategori 3, gjennom munnen (H 301) skal falle inn under nr. H2 AKUTT GIFTIGHET i de tilfeller der de ikke kan klassifiseres verken ut fra akutt giftighet ved innånding eller akutt giftighet ved hudkontakt, eksempelvis fordi det mangler entydige data om giftighet ved innånding eller hudkontakt</t>
        </r>
      </text>
    </comment>
    <comment ref="A18" authorId="0" shapeId="0" xr:uid="{00000000-0006-0000-0500-000002000000}">
      <text>
        <r>
          <rPr>
            <b/>
            <sz val="9"/>
            <color indexed="81"/>
            <rFont val="Tahoma"/>
            <family val="2"/>
          </rPr>
          <t>SUF, vedlegg 1, merknad 8:</t>
        </r>
        <r>
          <rPr>
            <sz val="9"/>
            <color indexed="81"/>
            <rFont val="Tahoma"/>
            <family val="2"/>
          </rPr>
          <t xml:space="preserve">
Farekategori eksplosive varer omfatter eksplosive produkter (se avsnitt 2.1 i vedlegg I til forskrift om klassifisering, merking og emballering av stoffer og stoffblandinger (CLP) Dersom mengden av det eksplosive stoffet eller den eksplosive stoffblandingen som inngår i produktet er kjent, skal det tas hensyn til denne mengden for denne forskriftens formål. Dersom mengden av det eksplosive stoffet eller den eksplosive stoffblandingen som inngår i produktet, ikke er kjent, skal hele produktet anses som eksplosiv vare for denne forskriftens formål.</t>
        </r>
      </text>
    </comment>
    <comment ref="A21" authorId="0" shapeId="0" xr:uid="{00000000-0006-0000-0500-000003000000}">
      <text>
        <r>
          <rPr>
            <b/>
            <sz val="9"/>
            <color indexed="81"/>
            <rFont val="Tahoma"/>
            <family val="2"/>
          </rPr>
          <t>SUF, vedlegg 1, merknad 9:</t>
        </r>
        <r>
          <rPr>
            <sz val="9"/>
            <color indexed="81"/>
            <rFont val="Tahoma"/>
            <family val="2"/>
          </rPr>
          <t xml:space="preserve">
Det er bare nødvendig å teste stoffers og stoffblandingers eksplosive egenskaper dersom framgangsmåten ved kartlegging i henhold til tillegg 6, del 3 i FNs anbefalinger for transport av farlig gods: forsøkshåndbøker og kriterier​1 viser at stoffet eller stoffblandingen kan ha eksplosive egenskaper</t>
        </r>
      </text>
    </comment>
    <comment ref="H21" authorId="0" shapeId="0" xr:uid="{B29F8993-A656-4F0D-AAF1-AF5B2B51B01A}">
      <text>
        <r>
          <rPr>
            <b/>
            <sz val="9"/>
            <color indexed="81"/>
            <rFont val="Tahoma"/>
            <family val="2"/>
          </rPr>
          <t>SUF, vedlegg 1, merknad 9:</t>
        </r>
        <r>
          <rPr>
            <sz val="9"/>
            <color indexed="81"/>
            <rFont val="Tahoma"/>
            <family val="2"/>
          </rPr>
          <t xml:space="preserve">
Det er bare nødvendig å teste stoffers og stoffblandingers eksplosive egenskaper dersom framgangsmåten ved kartlegging i henhold til tillegg 6, del 3 i FNs anbefalinger for transport av farlig gods: forsøkshåndbøker og kriterier​1 viser at stoffet eller stoffblandingen kan ha eksplosive egenskaper</t>
        </r>
      </text>
    </comment>
    <comment ref="A22" authorId="0" shapeId="0" xr:uid="{00000000-0006-0000-0500-000004000000}">
      <text>
        <r>
          <rPr>
            <b/>
            <sz val="9"/>
            <color indexed="81"/>
            <rFont val="Tahoma"/>
            <family val="2"/>
          </rPr>
          <t>SUF, vedlegg 1, merknad 8:</t>
        </r>
        <r>
          <rPr>
            <sz val="9"/>
            <color indexed="81"/>
            <rFont val="Tahoma"/>
            <family val="2"/>
          </rPr>
          <t xml:space="preserve">
Farekategori eksplosive varer omfatter eksplosive produkter (se avsnitt 2.1 i vedlegg I til forskrift om klassifisering, merking og emballering av stoffer og stoffblandinger (CLP) Dersom mengden av det eksplosive stoffet eller den eksplosive stoffblandingen som inngår i produktet er kjent, skal det tas hensyn til denne mengden for denne forskriftens formål. Dersom mengden av det eksplosive stoffet eller den eksplosive stoffblandingen som inngår i produktet, ikke er kjent, skal hele produktet anses som eksplosiv vare for denne forskriftens formål.</t>
        </r>
      </text>
    </comment>
    <comment ref="A23" authorId="0" shapeId="0" xr:uid="{00000000-0006-0000-0500-000005000000}">
      <text>
        <r>
          <rPr>
            <b/>
            <sz val="9"/>
            <color indexed="81"/>
            <rFont val="Tahoma"/>
            <family val="2"/>
          </rPr>
          <t>SUF, vedlegg 1, merknad 10:</t>
        </r>
        <r>
          <rPr>
            <sz val="9"/>
            <color indexed="81"/>
            <rFont val="Tahoma"/>
            <family val="2"/>
          </rPr>
          <t xml:space="preserve">
Dersom eksplosive varer i faregruppe 1.4 pakkes ut eller ompakkes, skal de klassifiseres i nr. P1a dersom det ikke kan vises at faren fortsatt tilsvarer faregruppe 1.4 i henhold til forskrift om klassifisering, merking og emballering av stoffer og stoffblandinger (CLP).</t>
        </r>
      </text>
    </comment>
    <comment ref="A26" authorId="0" shapeId="0" xr:uid="{00000000-0006-0000-0500-000006000000}">
      <text>
        <r>
          <rPr>
            <b/>
            <sz val="9"/>
            <color indexed="81"/>
            <rFont val="Tahoma"/>
            <family val="2"/>
          </rPr>
          <t xml:space="preserve">SUF, vedlegg 1, merknad 11.1: </t>
        </r>
        <r>
          <rPr>
            <sz val="9"/>
            <color indexed="81"/>
            <rFont val="Tahoma"/>
            <family val="2"/>
          </rPr>
          <t xml:space="preserve">
Brannfarlige aerosoler klassifiseres i samsvar med forskrift 1. mars 1996 nr. 229 om aerosolbeholdere.​2 «Ekstremt brannfarlige» og «brannfarlige» aerosoler i henhold til direktiv 75/324/EØF tilsvarer brannfarlige aerosoler i kategori 1 og 2 i forskrift om klassifisering, merking og emballering av stoffer og stoffblandinger (CLP).</t>
        </r>
      </text>
    </comment>
    <comment ref="A28" authorId="0" shapeId="0" xr:uid="{00000000-0006-0000-0500-000007000000}">
      <text>
        <r>
          <rPr>
            <b/>
            <sz val="9"/>
            <color indexed="81"/>
            <rFont val="Tahoma"/>
            <family val="2"/>
          </rPr>
          <t>Håvard Solheim Nateland:</t>
        </r>
        <r>
          <rPr>
            <sz val="9"/>
            <color indexed="81"/>
            <rFont val="Tahoma"/>
            <family val="2"/>
          </rPr>
          <t xml:space="preserve">
Merknad 11.1
Brannfarlige aerosoler klassifiseres i samsvar med forskrift 1. mars 1996 nr. 229 om aerosolbeholdere.​2 «Ekstremt brannfarlige» og «brannfarlige» aerosoler i henhold til direktiv 75/324/EØF tilsvarer brannfarlige aerosoler i kategori 1 og 2 i forskrift om klassifisering, merking og emballering av stoffer og stoffblandinger (CLP).</t>
        </r>
      </text>
    </comment>
    <comment ref="A29" authorId="0" shapeId="0" xr:uid="{00000000-0006-0000-0500-000008000000}">
      <text>
        <r>
          <rPr>
            <b/>
            <sz val="9"/>
            <color indexed="81"/>
            <rFont val="Tahoma"/>
            <family val="2"/>
          </rPr>
          <t>SUF, vedlegg 1, merknad 11.2:</t>
        </r>
        <r>
          <rPr>
            <sz val="9"/>
            <color indexed="81"/>
            <rFont val="Tahoma"/>
            <family val="2"/>
          </rPr>
          <t xml:space="preserve">
For å kunne benytte denne må det dokumenteres at aerosolbeholderen ikke inneholder brannfarlige gasser i kategori 1 eller 2 eller brannfarlige væsker i kategori 1.</t>
        </r>
      </text>
    </comment>
    <comment ref="A35" authorId="0" shapeId="0" xr:uid="{00000000-0006-0000-0500-000009000000}">
      <text>
        <r>
          <rPr>
            <b/>
            <sz val="9"/>
            <color indexed="81"/>
            <rFont val="Tahoma"/>
            <family val="2"/>
          </rPr>
          <t>SUF, vedlegg 1, merknad 12:</t>
        </r>
        <r>
          <rPr>
            <sz val="9"/>
            <color indexed="81"/>
            <rFont val="Tahoma"/>
            <family val="2"/>
          </rPr>
          <t xml:space="preserve">
I henhold til nr. 2.6.4.5 i vedlegg I til forskrift 16. juni 2012 nr. 622 om klassifisering, merking og emballering av stoffer og stoffblandinger (CLP) behøver væsker med et flammepunkt over 35 °C ikke å klassifiseres i kategori 3 dersom det er oppnådd negative resultater i L.2-forsøket med vedvarende forbrenning, beskrevet i del III, avsnitt 32 i FNs forsøkshåndbøker og kriterier. Dette gjelder imidlertid ikke ved endrede forhold slik som høy temperatur eller høyt trykk, og slike væsker inngår derfor i denne.</t>
        </r>
      </text>
    </comment>
    <comment ref="A38" authorId="0" shapeId="0" xr:uid="{00000000-0006-0000-0500-00000A000000}">
      <text>
        <r>
          <rPr>
            <b/>
            <sz val="9"/>
            <color indexed="81"/>
            <rFont val="Tahoma"/>
            <family val="2"/>
          </rPr>
          <t xml:space="preserve">SUF, vedlegg 1, merknad 12: </t>
        </r>
        <r>
          <rPr>
            <sz val="9"/>
            <color indexed="81"/>
            <rFont val="Tahoma"/>
            <family val="2"/>
          </rPr>
          <t xml:space="preserve">
I henhold til nr. 2.6.4.5 i vedlegg I til forskrift 16. juni 2012 nr. 622 om klassifisering, merking og emballering av stoffer og stoffblandinger (CLP) behøver væsker med et flammepunkt over 35 °C ikke å klassifiseres i kategori 3 dersom det er oppnådd negative resultater i L.2-forsøket med vedvarende forbrenning, beskrevet i del III, avsnitt 32 i FNs forsøkshåndbøker og kriterier. Dette gjelder imidlertid ikke ved endrede forhold slik som høy temperatur eller høyt trykk, og slike væsker inngår derfor i denne.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Håvard Solheim Nateland</author>
    <author>Alexander Kristiansen</author>
  </authors>
  <commentList>
    <comment ref="B5" authorId="0" shapeId="0" xr:uid="{00000000-0006-0000-0700-000001000000}">
      <text>
        <r>
          <rPr>
            <sz val="9"/>
            <color indexed="81"/>
            <rFont val="Tahoma"/>
            <family val="2"/>
          </rPr>
          <t xml:space="preserve">
Alle eksponeringsveier</t>
        </r>
      </text>
    </comment>
    <comment ref="B6" authorId="0" shapeId="0" xr:uid="{00000000-0006-0000-0700-000002000000}">
      <text>
        <r>
          <rPr>
            <sz val="9"/>
            <color indexed="81"/>
            <rFont val="Tahoma"/>
            <family val="2"/>
          </rPr>
          <t xml:space="preserve">
– Kategori 2, alle eksponeringsveier
– Kategori 3, eksponering ved innånding – se merknad 7
Merknad 7:
Farlige kjemikalier som inngår i fareklassen Akutt giftighet, kategori 3, gjennom munnen (H 301) skal falle inn under nr. H2 AKUTT GIFTIGHET i de tilfeller der de ikke kan klassifiseres verken ut fra akutt giftighet ved innånding eller akutt giftighet ved hudkontakt, eksempelvis fordi det mangler entydige data om giftighet ved innånding eller hudkontakt.</t>
        </r>
      </text>
    </comment>
    <comment ref="B7" authorId="0" shapeId="0" xr:uid="{00000000-0006-0000-0700-000003000000}">
      <text>
        <r>
          <rPr>
            <sz val="9"/>
            <color indexed="81"/>
            <rFont val="Tahoma"/>
            <family val="2"/>
          </rPr>
          <t xml:space="preserve">
GIFTVIRKNING PÅ BESTEMTE ORGANER
– ENKELTEKSPONERING STOT SE kategori 1</t>
        </r>
      </text>
    </comment>
    <comment ref="B10" authorId="1" shapeId="0" xr:uid="{00000000-0006-0000-0700-000004000000}">
      <text>
        <r>
          <rPr>
            <sz val="9"/>
            <color indexed="81"/>
            <rFont val="Tahoma"/>
            <family val="2"/>
          </rPr>
          <t xml:space="preserve">
– Ustabile eksplosive varer eller
– Eksplosive varer, faregruppe 1.1, 1.2, 1.3, 1.5 eller 1.6 eller
– Stoffer, stoffblandinger eller artikler som inneholder slike, som har eksplosive egenskaper i henhold til framgangsmåte A.14 i forordning (EF) nr. 440/2008 (se merknad 9), og som ikke hører inn under fareklassene Organiske peroksider eller Selvreaktive stoffer og stoffblandinger
Merknad 8:
Farekategori eksplosive varer omfatter eksplosive produkter (se avsnitt 2.1 i vedlegg I til forskrift om klassifisering, merking og emballering av stoffer og stoffblandinger (CLP) Dersom mengden av det eksplosive stoffet eller den eksplosive stoffblandingen som inngår i produktet er kjent, skal det tas hensyn til denne mengden for denne forskriftens formål. Dersom mengden av det eksplosive stoffet eller den eksplosive stoffblandingen som inngår i produktet, ikke er kjent, skal hele produktet anses som eksplosiv vare for denne forskriftens formål.
Merknad 9:
Det er bare nødvendig å teste stoffers og stoffblandingers eksplosive egenskaper dersom framgangsmåten ved kartlegging i henhold til tillegg 6, del 3 i FNs anbefalinger for transport av farlig gods: forsøkshåndbøker og kriterier​1 viser at stoffet eller stoffblandingen kan ha eksplosive egenskaper.</t>
        </r>
      </text>
    </comment>
    <comment ref="B11" authorId="1" shapeId="0" xr:uid="{00000000-0006-0000-0700-000005000000}">
      <text>
        <r>
          <rPr>
            <sz val="9"/>
            <color indexed="81"/>
            <rFont val="Tahoma"/>
            <family val="2"/>
          </rPr>
          <t xml:space="preserve">
Eksplosive varer, faregruppe 1.4 (se merknad 10)
Merknad 8:
Farekategori eksplosive varer omfatter eksplosive produkter (se avsnitt 2.1 i vedlegg I til forskrift om klassifisering, merking og emballering av stoffer og stoffblandinger (CLP) Dersom mengden av det eksplosive stoffet eller den eksplosive stoffblandingen som inngår i produktet er kjent, skal det tas hensyn til denne mengden for denne forskriftens formål. Dersom mengden av det eksplosive stoffet eller den eksplosive stoffblandingen som inngår i produktet, ikke er kjent, skal hele produktet anses som eksplosiv vare for denne forskriftens formål.
Merknad 10:
Dersom eksplosive varer i faregruppe 1.4 pakkes ut eller ompakkes, skal de klassifiseres i nr. P1a dersom det ikke kan vises at faren fortsatt tilsvarer faregruppe 1.4 i henhold til forskrift om klassifisering, merking og emballering av stoffer og stoffblandinger (CLP).</t>
        </r>
      </text>
    </comment>
    <comment ref="B12" authorId="0" shapeId="0" xr:uid="{00000000-0006-0000-0700-000006000000}">
      <text>
        <r>
          <rPr>
            <sz val="9"/>
            <color indexed="81"/>
            <rFont val="Tahoma"/>
            <family val="2"/>
          </rPr>
          <t xml:space="preserve">
Brannfarlige gasser, kategori 1 eller 2</t>
        </r>
      </text>
    </comment>
    <comment ref="B13" authorId="0" shapeId="0" xr:uid="{00000000-0006-0000-0700-000007000000}">
      <text>
        <r>
          <rPr>
            <sz val="9"/>
            <color indexed="81"/>
            <rFont val="Tahoma"/>
            <family val="2"/>
          </rPr>
          <t xml:space="preserve">
Brannfarlige aerosoler kategori 1 eller 2, omfatter brannfarlige gasser i kategori 1 eller 2 eller brannfarlige væsker i kategori 1
Merknad 11.1
Brannfarlige aerosoler klassifiseres i samsvar med forskrift 1. mars 1996 nr. 229 om aerosolbeholdere.​2 «Ekstremt brannfarlige» og «brannfarlige» aerosoler i henhold til direktiv 75/324/EØF tilsvarer brannfarlige aerosoler i kategori 1 og 2 i forskrift om klassifisering, merking og emballering av stoffer og stoffblandinger (CLP).</t>
        </r>
      </text>
    </comment>
    <comment ref="B14" authorId="0" shapeId="0" xr:uid="{00000000-0006-0000-0700-000008000000}">
      <text>
        <r>
          <rPr>
            <sz val="9"/>
            <color indexed="81"/>
            <rFont val="Tahoma"/>
            <family val="2"/>
          </rPr>
          <t xml:space="preserve">
Brannfarlige aerosoler kategori 1 eller 2, omfatter verken brannfarlige gasser i kategori 1 eller 2 eller brannfarlige væsker i kategori 1 (se merknad 11.2)
Merknad 11.1
Brannfarlige aerosoler klassifiseres i samsvar med forskrift 1. mars 1996 nr. 229 om aerosolbeholdere.​2 «Ekstremt brannfarlige» og «brannfarlige» aerosoler i henhold til direktiv 75/324/EØF tilsvarer brannfarlige aerosoler i kategori 1 og 2 i forskrift om klassifisering, merking og emballering av stoffer og stoffblandinger (CLP).
Merknad 11.2
For å kunne benytte denne må det dokumenteres at aerosolbeholderen ikke inneholder brannfarlige gasser i kategori 1 eller 2 eller brannfarlige væsker i kategori 1.</t>
        </r>
      </text>
    </comment>
    <comment ref="B15" authorId="0" shapeId="0" xr:uid="{00000000-0006-0000-0700-000009000000}">
      <text>
        <r>
          <rPr>
            <sz val="9"/>
            <color indexed="81"/>
            <rFont val="Tahoma"/>
            <family val="2"/>
          </rPr>
          <t xml:space="preserve">
Oksiderende gasser, kategori 1</t>
        </r>
      </text>
    </comment>
    <comment ref="B16" authorId="0" shapeId="0" xr:uid="{00000000-0006-0000-0700-00000A000000}">
      <text>
        <r>
          <rPr>
            <sz val="9"/>
            <color indexed="81"/>
            <rFont val="Tahoma"/>
            <family val="2"/>
          </rPr>
          <t xml:space="preserve">
– Brannfarlige væsker, kategori 1, eller
– Brannfarlige væsker, kategori 2 eller 3, som oppbevares ved en temperatur over sitt kokepunkt, eller
– Andre væsker med flammepunkt ≤ 60 °C som oppbevares ved en temperatur over sitt kokepunkt (se merknad 12)
Merknad 12
I henhold til nr. 2.6.4.5 i vedlegg I til forskrift 16. juni 2012 nr. 622 om klassifisering, merking og emballering av stoffer og stoffblandinger (CLP) behøver væsker med et flammepunkt over 35 °C ikke å klassifiseres i kategori 3 dersom det er oppnådd negative resultater i L.2-forsøket med vedvarende forbrenning, beskrevet i del III, avsnitt 32 i FNs forsøkshåndbøker og kriterier. Dette gjelder imidlertid ikke ved endrede forhold slik som høy temperatur eller høyt trykk, og slike væsker inngår derfor i denne.</t>
        </r>
      </text>
    </comment>
    <comment ref="B17" authorId="0" shapeId="0" xr:uid="{00000000-0006-0000-0700-00000B000000}">
      <text>
        <r>
          <rPr>
            <sz val="9"/>
            <color indexed="81"/>
            <rFont val="Tahoma"/>
            <family val="2"/>
          </rPr>
          <t xml:space="preserve">
– Brannfarlige væsker, kategori 2 eller 3, der det ved særskilte prosessforhold som f.eks. høyt trykk og høy temperatur kan oppstå fare for storulykker, eller
– Andre væsker med flammepunkt ≤ 60 °C, der det ved særskilte prosessforhold som f.eks. høyt trykk og høy temperatur kan oppstå fare for storulykker (se merknad 12)
Merknad 12:
I henhold til nr. 2.6.4.5 i vedlegg I til forskrift 16. juni 2012 nr. 622 om klassifisering, merking og emballering av stoffer og stoffblandinger (CLP) behøver væsker med et flammepunkt over 35 °C ikke å klassifiseres i kategori 3 dersom det er oppnådd negative resultater i L.2-forsøket med vedvarende forbrenning, beskrevet i del III, avsnitt 32 i FNs forsøkshåndbøker og kriterier. Dette gjelder imidlertid ikke ved endrede forhold slik som høy temperatur eller høyt trykk, og slike væsker inngår derfor i denne.</t>
        </r>
      </text>
    </comment>
    <comment ref="B18" authorId="0" shapeId="0" xr:uid="{00000000-0006-0000-0700-00000C000000}">
      <text>
        <r>
          <rPr>
            <sz val="9"/>
            <color indexed="81"/>
            <rFont val="Tahoma"/>
            <family val="2"/>
          </rPr>
          <t xml:space="preserve">
Brannfarlige væsker, kategori 2 eller 3, som ikke omfattes av P5a og P5b</t>
        </r>
      </text>
    </comment>
    <comment ref="B19" authorId="0" shapeId="0" xr:uid="{00000000-0006-0000-0700-00000D000000}">
      <text>
        <r>
          <rPr>
            <sz val="9"/>
            <color indexed="81"/>
            <rFont val="Tahoma"/>
            <family val="2"/>
          </rPr>
          <t xml:space="preserve">
Selvreaktive stoffer og stoffblandinger, type A eller B, eller organiske peroksider, type A eller B</t>
        </r>
      </text>
    </comment>
    <comment ref="B20" authorId="0" shapeId="0" xr:uid="{00000000-0006-0000-0700-00000E000000}">
      <text>
        <r>
          <rPr>
            <sz val="9"/>
            <color indexed="81"/>
            <rFont val="Tahoma"/>
            <family val="2"/>
          </rPr>
          <t xml:space="preserve">
Selvreaktive stoffer og stoffblandinger, type C, D, E eller F, eller organiske peroksider, type C, D, E eller F</t>
        </r>
      </text>
    </comment>
    <comment ref="B21" authorId="0" shapeId="0" xr:uid="{00000000-0006-0000-0700-00000F000000}">
      <text>
        <r>
          <rPr>
            <sz val="9"/>
            <color indexed="81"/>
            <rFont val="Tahoma"/>
            <family val="2"/>
          </rPr>
          <t xml:space="preserve">
Pyrofore væsker, kategori 1 Pyrofore faste stoffer, kategori 1</t>
        </r>
      </text>
    </comment>
    <comment ref="B22" authorId="0" shapeId="0" xr:uid="{00000000-0006-0000-0700-000010000000}">
      <text>
        <r>
          <rPr>
            <sz val="9"/>
            <color indexed="81"/>
            <rFont val="Tahoma"/>
            <family val="2"/>
          </rPr>
          <t xml:space="preserve">
Oksiderende væsker, kategori 1, 2 eller 3, eller Oksiderende faste stoffer, kategori 1, 2 eller 3</t>
        </r>
      </text>
    </comment>
    <comment ref="B23" authorId="0" shapeId="0" xr:uid="{00000000-0006-0000-0700-000011000000}">
      <text>
        <r>
          <rPr>
            <sz val="9"/>
            <color indexed="81"/>
            <rFont val="Tahoma"/>
            <family val="2"/>
          </rPr>
          <t xml:space="preserve">
 a) bensiner og naftaer,
 b) parafiner (herunder jetdrivstoff),
 c) gassoljer (herunder dieseloljer, lette fyringsoljer og gassoljeblandinger)
 d) tunge fyringsoljer
</t>
        </r>
        <r>
          <rPr>
            <b/>
            <sz val="9"/>
            <color indexed="81"/>
            <rFont val="Tahoma"/>
            <family val="2"/>
          </rPr>
          <t xml:space="preserve"> e) avfall av oljer og flytende brensel, som nevnt i avfallsforskriften kapittel 11 vedlegg 1 hovedkategori 13, herunder spillolje</t>
        </r>
        <r>
          <rPr>
            <sz val="9"/>
            <color indexed="81"/>
            <rFont val="Tahoma"/>
            <family val="2"/>
          </rPr>
          <t xml:space="preserve">
 f) alternative brensler inkludert flytende avfallsbaserte brensler som tjener samme formål og har tilsvarende egenskaper når det gjelder brennbarhet og miljøfare som produktene nevnt i bokstav a–d.</t>
        </r>
      </text>
    </comment>
    <comment ref="B25" authorId="0" shapeId="0" xr:uid="{00000000-0006-0000-0700-000012000000}">
      <text>
        <r>
          <rPr>
            <sz val="9"/>
            <color indexed="81"/>
            <rFont val="Tahoma"/>
            <family val="2"/>
          </rPr>
          <t xml:space="preserve">
Akutt 1 kategori 1 eller Kronisk kategori 1</t>
        </r>
      </text>
    </comment>
    <comment ref="B26" authorId="0" shapeId="0" xr:uid="{00000000-0006-0000-0700-000013000000}">
      <text>
        <r>
          <rPr>
            <sz val="9"/>
            <color indexed="81"/>
            <rFont val="Tahoma"/>
            <family val="2"/>
          </rPr>
          <t xml:space="preserve">
Kronisk kategori 2</t>
        </r>
      </text>
    </comment>
    <comment ref="B29" authorId="0" shapeId="0" xr:uid="{00000000-0006-0000-0700-000014000000}">
      <text>
        <r>
          <rPr>
            <sz val="9"/>
            <color indexed="81"/>
            <rFont val="Tahoma"/>
            <family val="2"/>
          </rPr>
          <t xml:space="preserve">
EUH014: Reacts violently with water</t>
        </r>
      </text>
    </comment>
    <comment ref="B31" authorId="0" shapeId="0" xr:uid="{00000000-0006-0000-0700-000015000000}">
      <text>
        <r>
          <rPr>
            <sz val="9"/>
            <color indexed="81"/>
            <rFont val="Tahoma"/>
            <family val="2"/>
          </rPr>
          <t xml:space="preserve">
EUH029: Contact with water liberates toxic gas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Alexander Kristiansen</author>
  </authors>
  <commentList>
    <comment ref="E5" authorId="0" shapeId="0" xr:uid="{00000000-0006-0000-0800-000001000000}">
      <text>
        <r>
          <rPr>
            <b/>
            <sz val="9"/>
            <color indexed="81"/>
            <rFont val="Tahoma"/>
            <family val="2"/>
          </rPr>
          <t xml:space="preserve">SUF, vedlegg 1, merknad 3:
</t>
        </r>
        <r>
          <rPr>
            <sz val="9"/>
            <color indexed="81"/>
            <rFont val="Tahoma"/>
            <family val="2"/>
          </rPr>
          <t xml:space="preserve">Mengdegrensene oppført ovenfor (del 1 og del 2) skal forstås som mengdegrenser per virksomhet.
Mengdene som skal tas i betraktning ved anvendelsen av de relevante paragrafer, er de maksimumsmengder som forekommer eller kan forekomme på et hvilket som helst tidspunkt. 
</t>
        </r>
        <r>
          <rPr>
            <b/>
            <sz val="9"/>
            <color indexed="81"/>
            <rFont val="Tahoma"/>
            <family val="2"/>
          </rPr>
          <t>Farlige kjemikalier som forekommer i en virksomhet bare i mengder tilsvarende eller mindre enn 2 % av den relevante mengdegrense, skal ikke tas i betraktning ved beregningen av samlet tilstedeværende mengde dersom de er plassert på en slik måte innenfor virksomheten at de ikke kan utløse en storulykke andre steder på virksomhetens område.</t>
        </r>
      </text>
    </comment>
  </commentList>
</comments>
</file>

<file path=xl/sharedStrings.xml><?xml version="1.0" encoding="utf-8"?>
<sst xmlns="http://schemas.openxmlformats.org/spreadsheetml/2006/main" count="1265" uniqueCount="617">
  <si>
    <t>Fareklasser og tilhørende farekategorier i samsvar med forskrift 16. juni 2012 nr. 622 om klassifisering, merking og emballering av stoffer og stoffblandinger (CLP)</t>
  </si>
  <si>
    <t>Mengdegrense (i tonn) for</t>
  </si>
  <si>
    <t>Meldepliktig</t>
  </si>
  <si>
    <t>virksomhet,</t>
  </si>
  <si>
    <t>jf. § 6</t>
  </si>
  <si>
    <t>Sikkerhetsrapport-</t>
  </si>
  <si>
    <t>pliktig virksomhet,</t>
  </si>
  <si>
    <t>jf. § 9</t>
  </si>
  <si>
    <t>AVSNITT H – HELSEFARER</t>
  </si>
  <si>
    <t>H1 AKUTT GIFTIGHET kategori 1, alle eksponeringsveier</t>
  </si>
  <si>
    <t>H2 AKUTT GIFTIGHET</t>
  </si>
  <si>
    <t>– Kategori 2, alle eksponeringsveier</t>
  </si>
  <si>
    <t>– Kategori 3, eksponering ved innånding – se merknad 7</t>
  </si>
  <si>
    <t>H3 STOT (Specific Target Organ Toxicity), GIFTVIRKNING PÅ BESTEMTE ORGANER</t>
  </si>
  <si>
    <t>– ENKELTEKSPONERING STOT SE kategori 1</t>
  </si>
  <si>
    <t>HP6 - akutt giftighet</t>
  </si>
  <si>
    <t>Avsnitt P – FYSISKE FARER</t>
  </si>
  <si>
    <t>P1a EKSPLOSIVE VARER (se merknad 8)</t>
  </si>
  <si>
    <t>– Ustabile eksplosive varer eller</t>
  </si>
  <si>
    <t>– Eksplosive varer, faregruppe 1.1, 1.2, 1.3, 1.5 eller 1.6 eller</t>
  </si>
  <si>
    <t>– Stoffer, stoffblandinger eller artikler som inneholder slike, som har eksplosive egenskaper i henhold til framgangsmåte A.14 i forordning (EF) nr. 440/2008 (se merknad 9), og som ikke hører inn under fareklassene Organiske peroksider eller Selvreaktive stoffer og stoffblandinger</t>
  </si>
  <si>
    <t>P1b EKSPLOSIVE VARER (se merknad 8)</t>
  </si>
  <si>
    <t>Eksplosive varer, faregruppe 1.4 (se merknad 10)</t>
  </si>
  <si>
    <t>P2 BRANNFARLIGE GASSER</t>
  </si>
  <si>
    <t>Brannfarlige gasser, kategori 1 eller 2</t>
  </si>
  <si>
    <t>P3a BRANNFARLIGE AEROSOLER (se merknad 11.1)</t>
  </si>
  <si>
    <t>Brannfarlige aerosoler kategori 1 eller 2, omfatter brannfarlige gasser i kategori 1 eller 2 eller brannfarlige væsker i kategori 1</t>
  </si>
  <si>
    <t>P3b BRANNFARLIGE AEROSOLER (se merknad 11.1)</t>
  </si>
  <si>
    <t>Brannfarlige aerosoler kategori 1 eller 2, omfatter verken brannfarlige gasser i kategori 1 eller 2 eller brannfarlige væsker i kategori 1 (se merknad 11.2)</t>
  </si>
  <si>
    <t>P4 OKSIDERENDE GASSER</t>
  </si>
  <si>
    <t>Oksiderende gasser, kategori 1</t>
  </si>
  <si>
    <t>P5a BRANNFARLIGE VÆSKER</t>
  </si>
  <si>
    <t>– Brannfarlige væsker, kategori 1, eller</t>
  </si>
  <si>
    <t>– Brannfarlige væsker, kategori 2 eller 3, som oppbevares ved en temperatur over sitt kokepunkt, eller</t>
  </si>
  <si>
    <t>– Andre væsker med flammepunkt ≤ 60 °C som oppbevares ved en temperatur over sitt kokepunkt (se merknad 12)</t>
  </si>
  <si>
    <t>P5b BRANNFARLIGE VÆSKER</t>
  </si>
  <si>
    <t>– Brannfarlige væsker, kategori 2 eller 3, der det ved særskilte prosessforhold som f.eks. høyt trykk og høy temperatur kan oppstå fare for storulykker, eller</t>
  </si>
  <si>
    <t>– Andre væsker med flammepunkt ≤ 60 °C, der det ved særskilte prosessforhold som f.eks. høyt trykk og høy temperatur kan oppstå fare for storulykker (se merknad 12)</t>
  </si>
  <si>
    <t>P5c BRANNFARLIGE VÆSKER</t>
  </si>
  <si>
    <t>Brannfarlige væsker, kategori 2 eller 3, som ikke omfattes av P5a og P5b</t>
  </si>
  <si>
    <t>5 000</t>
  </si>
  <si>
    <t>50 000</t>
  </si>
  <si>
    <t>P6a SELVREAKTIVE STOFFER OG STOFFBLANDINGER og ORGANISKE PEROKSIDER</t>
  </si>
  <si>
    <t>Selvreaktive stoffer og stoffblandinger, type A eller B, eller organiske peroksider, type A eller B</t>
  </si>
  <si>
    <t>P6b SELVREAKTIVE STOFFER OG STOFFBLANDINGER og ORGANISKE PEROKSIDER</t>
  </si>
  <si>
    <t>Selvreaktive stoffer og stoffblandinger, type C, D, E eller F, eller organiske peroksider, type C, D, E eller F</t>
  </si>
  <si>
    <t>P7 PYROFORE VÆSKER OG FASTE STOFFER</t>
  </si>
  <si>
    <t>Pyrofore væsker, kategori 1 Pyrofore faste stoffer, kategori 1</t>
  </si>
  <si>
    <t>P8 OKSIDERENDE VÆSKER OG FASTE STOFFER</t>
  </si>
  <si>
    <t>Oksiderende væsker, kategori 1, 2 eller 3, eller Oksiderende faste stoffer, kategori 1, 2 eller 3</t>
  </si>
  <si>
    <t>Avsnitt E – MILJØFARER</t>
  </si>
  <si>
    <t>E1 Farlig for vannmiljøet i Akutt 1 kategori 1 eller Kronisk kategori 1</t>
  </si>
  <si>
    <t>E2 Farlig for vannmiljøet i Kronisk kategori 2</t>
  </si>
  <si>
    <t>Avsnitt O – ANDRE FARER</t>
  </si>
  <si>
    <t>O1 Stoffer eller stoffblandinger med faresetning EUH014</t>
  </si>
  <si>
    <t>O2 Stoffer og stoffblandinger som ved kontakt med vann utvikler brannfarlige gasser, kategori 1</t>
  </si>
  <si>
    <t>O3 Stoffer eller stoffblandinger med faresetning EUH029</t>
  </si>
  <si>
    <t>H200</t>
  </si>
  <si>
    <t>H204</t>
  </si>
  <si>
    <t>H220
H221</t>
  </si>
  <si>
    <t>H222
H229
H223</t>
  </si>
  <si>
    <t>H270</t>
  </si>
  <si>
    <t>H224</t>
  </si>
  <si>
    <t>H225
H226</t>
  </si>
  <si>
    <t>H240
H241</t>
  </si>
  <si>
    <t>H242</t>
  </si>
  <si>
    <t>H271
H272</t>
  </si>
  <si>
    <t>H260</t>
  </si>
  <si>
    <t>Acute Tox.1 (oral)
Acute Tox.1 (dermal)
Acute Tox.1 (inhal.)</t>
  </si>
  <si>
    <t>Acute Tox.2 (oral)
Acute Tox.2 (dermal)
Acute Tox.2 (inhal.)</t>
  </si>
  <si>
    <t>Acute Tox.3 (inhal.)</t>
  </si>
  <si>
    <t>Water-react. 1</t>
  </si>
  <si>
    <t>Aquatic Chronic 2</t>
  </si>
  <si>
    <t>Aquatic Acute 1
Aquatic Chronic 1</t>
  </si>
  <si>
    <t>Giftig, med langtidsvirkning, for liv i vann</t>
  </si>
  <si>
    <t xml:space="preserve"> H411</t>
  </si>
  <si>
    <t xml:space="preserve"> H400
 H410</t>
  </si>
  <si>
    <t>Ox. Liq. 1 and Ox. Sol. 1
Ox. Liq. 2 and Ox. Sol. 2 and Ox. Liq. 3 and Ox. Sol. 3</t>
  </si>
  <si>
    <t>Pyr. Liq. 1 and Pyr. Sol. 1</t>
  </si>
  <si>
    <t>H250</t>
  </si>
  <si>
    <t>Self-react. CD and Org. Perox. CD and Self-react. EF and Org. Perox. EF</t>
  </si>
  <si>
    <t>Self-react. A and Org. Perox. A
Self-react. B and Org. Perox. B</t>
  </si>
  <si>
    <t>Flam. Liq. 2
Flam. Liq. 3</t>
  </si>
  <si>
    <t>Flam. Liq. 2 (oppvarmet over flammepunkt)
Flam. Liq. 3 (oppvarmet over flammepunkt)</t>
  </si>
  <si>
    <t>Flam. Liq. 1</t>
  </si>
  <si>
    <t>Ox. Gas 1</t>
  </si>
  <si>
    <t>Meget giftig for liv i vann
Meget giftig, med langtidsvirkning, for liv i vann</t>
  </si>
  <si>
    <t>Kan forårsake brann eller eksplosjon; sterkt oksiderende
Kan forsterke brann; oksiderende</t>
  </si>
  <si>
    <t>Selvantenner med kontakt med luft</t>
  </si>
  <si>
    <t>Brannfarlig ved oppvarming</t>
  </si>
  <si>
    <t>Eksplosjonsfarlig ved oppvarming
Brann-eller eksplosjonsfarlig ved oppvarming</t>
  </si>
  <si>
    <t>Meget brannfarlig væske og damp
Brannfarlig væske og damp</t>
  </si>
  <si>
    <t>Ekstremt brannfarlig væske og damp</t>
  </si>
  <si>
    <t>Kan forårsake eller forstekre brann; oksiderende</t>
  </si>
  <si>
    <t>Ekstremt brannfarlig gass
Brannfarlig gass</t>
  </si>
  <si>
    <t>Ustabile eksplosive varer</t>
  </si>
  <si>
    <t>Fare for brann eller utkast av fragmenter</t>
  </si>
  <si>
    <t>Expl. 1.1
Expl. 1.2
Expl. 1.3
Expl. 1.5
Expl. 1.6</t>
  </si>
  <si>
    <t>H201
H202
H203
H205
-</t>
  </si>
  <si>
    <t>Expl. 1.4</t>
  </si>
  <si>
    <t>Eksplosjonsfarlig; fare for masseeksplosjon
Eksplosjonsfarlig; stor fare for utkast av fragmenter
Eksplosjonsfarlig; fare for brann; trykkbølge eller utkast av fragmenter
Fare for masseeksplosjon ved brann
Uten faresetning</t>
  </si>
  <si>
    <t>Flam. Gas 1
Flam. Gas 2</t>
  </si>
  <si>
    <t>Ekstremt brannfarlig aerosol.
Beholder under trykk: Kan eksplodere ved oppvarming
Brannfarlig aerosol</t>
  </si>
  <si>
    <t xml:space="preserve">Aerosol 1
Aerosol 2
</t>
  </si>
  <si>
    <t>Giftig ved innhånding</t>
  </si>
  <si>
    <t>H331</t>
  </si>
  <si>
    <t>H300
H310
H330</t>
  </si>
  <si>
    <t>Dødelig ved svelging
Dødelig ved hudkontakt
Dødelig ved innånding</t>
  </si>
  <si>
    <t>Faresetning - kode</t>
  </si>
  <si>
    <t>Reacts violently with water</t>
  </si>
  <si>
    <t>EUH014</t>
  </si>
  <si>
    <t>Contact with water liberates toxic gas.</t>
  </si>
  <si>
    <t xml:space="preserve">EUH029 </t>
  </si>
  <si>
    <t>Ved kontakt med vann utvikles brannfarlige gasser som kan selvantenne</t>
  </si>
  <si>
    <t>HP1 - eksplosivt</t>
  </si>
  <si>
    <t>HP3 - brannfarlig</t>
  </si>
  <si>
    <t>HP5 - giftvirkning på bestemte organer (STOT)</t>
  </si>
  <si>
    <t>HP2 - oksiderende</t>
  </si>
  <si>
    <t>HP14 - miljøskadelig</t>
  </si>
  <si>
    <t>HP12 - Utslipp av en akutt giftig gass</t>
  </si>
  <si>
    <t>Tank</t>
  </si>
  <si>
    <t>7030 - Oljeemulsjoner, sloppvann</t>
  </si>
  <si>
    <t>7012 - Spillolje, ikke refusjonsberettiget</t>
  </si>
  <si>
    <t>7021 - Olje- og fettavfall</t>
  </si>
  <si>
    <t>7022 - Oljeforurenset masse</t>
  </si>
  <si>
    <t>7023 - Drivstoff og fyringsolje</t>
  </si>
  <si>
    <t>7024 - Oljefiltre</t>
  </si>
  <si>
    <t>7041 - Organiske løsemidler med halogen</t>
  </si>
  <si>
    <t>7042 - Organiske løsemidler uten halogen</t>
  </si>
  <si>
    <t>7055 - Spraybokser</t>
  </si>
  <si>
    <t>7081 - Kvikksølvholdig avfall</t>
  </si>
  <si>
    <t>7083 - Kadmiumholdig avfall</t>
  </si>
  <si>
    <t>7085 - Amalgam</t>
  </si>
  <si>
    <t>7086 - Lysstoffrør og sparepærer</t>
  </si>
  <si>
    <t>7091 - Uorganiske salter og annet fast stoff</t>
  </si>
  <si>
    <t>7092 - Blyakkumulatorer</t>
  </si>
  <si>
    <t>7097 - Uorganiske løsninger og bad</t>
  </si>
  <si>
    <t>7100 - Cyanidholdig avfall</t>
  </si>
  <si>
    <t>7123 - Herdere, organiske peroksider</t>
  </si>
  <si>
    <t>7131 - Syrer, uorganiske</t>
  </si>
  <si>
    <t>7132 - Baser, uorganiske</t>
  </si>
  <si>
    <t>7133 - Rengjøringsmidler</t>
  </si>
  <si>
    <t>7134 - Surt organisk avfall</t>
  </si>
  <si>
    <t>7135 - Basisk organisk avfall</t>
  </si>
  <si>
    <t>7151 - Organisk avfall med halogen</t>
  </si>
  <si>
    <t>7152 - Organisk avfall uten halogen</t>
  </si>
  <si>
    <t>7154 - Kreosotimpregnert trevirke</t>
  </si>
  <si>
    <t>7155 - Avfall med bromerte flammehemmere</t>
  </si>
  <si>
    <t>7156 - Avfall med ftalater</t>
  </si>
  <si>
    <t>7159 - Klorparafinholdig avfall</t>
  </si>
  <si>
    <t>7210 - PCB- og PCT-holdig avfall</t>
  </si>
  <si>
    <t>7220 - Fotokjemikalier</t>
  </si>
  <si>
    <t>7230 - Halon</t>
  </si>
  <si>
    <t>7240 - KFK</t>
  </si>
  <si>
    <t>7250 - Asbest</t>
  </si>
  <si>
    <t>7261 - Gasser i trykkbeholdere</t>
  </si>
  <si>
    <t>Avfallstype</t>
  </si>
  <si>
    <t>Stykkgods</t>
  </si>
  <si>
    <t>Farlige kjemikalier</t>
  </si>
  <si>
    <t>–</t>
  </si>
  <si>
    <t>7. Arsenpentoksid, arsen(V)-syre og/eller -salter</t>
  </si>
  <si>
    <t>1303-28-2</t>
  </si>
  <si>
    <t>8. Arsentrioksid, arsen(III)-syrling og/eller -salter</t>
  </si>
  <si>
    <t>1327-53-3</t>
  </si>
  <si>
    <t>9. Brom</t>
  </si>
  <si>
    <t>7726-95-6</t>
  </si>
  <si>
    <t>10. Klor</t>
  </si>
  <si>
    <t>7782-50-5</t>
  </si>
  <si>
    <t>11. Nikkelforbindelser i pulverform som kan innåndes: nikkelmonoksid, nikkeldioksid, nikkelsulfid, trinikkeldisulfid, dinikkeltrioksid</t>
  </si>
  <si>
    <t>12. Etylenimin</t>
  </si>
  <si>
    <t>151-56-4</t>
  </si>
  <si>
    <t>13. Fluor</t>
  </si>
  <si>
    <t>7782-41-4</t>
  </si>
  <si>
    <t>14. Formaldehyd (konsentrasjon &gt;90 %)</t>
  </si>
  <si>
    <t>50-00-0</t>
  </si>
  <si>
    <t>15. Hydrogen</t>
  </si>
  <si>
    <t>1333-74-0</t>
  </si>
  <si>
    <t>16. Hydrogenklorid (flytende gass, vannfri)</t>
  </si>
  <si>
    <t>7647-01-0</t>
  </si>
  <si>
    <t>17. Blyalkyler</t>
  </si>
  <si>
    <t>19. Acetylen</t>
  </si>
  <si>
    <t>74-86-2</t>
  </si>
  <si>
    <t>20. Etylenoksid</t>
  </si>
  <si>
    <t>75-21-8</t>
  </si>
  <si>
    <t>21. Propylenoksid</t>
  </si>
  <si>
    <t>75-56-9</t>
  </si>
  <si>
    <t>22. Metanol</t>
  </si>
  <si>
    <t>67-56-1</t>
  </si>
  <si>
    <t>23. 4,4'-metylenbis(2-kloranilin) og/eller dets salter i pulverform</t>
  </si>
  <si>
    <t>101-14-4</t>
  </si>
  <si>
    <t>24. Metylisocyanat</t>
  </si>
  <si>
    <t>624-83-9</t>
  </si>
  <si>
    <t>25. Oksygen</t>
  </si>
  <si>
    <t>7782-44-7</t>
  </si>
  <si>
    <t>27. Karbonyldiklorid (fosgen)</t>
  </si>
  <si>
    <t>75-44-5</t>
  </si>
  <si>
    <t>28. Arsentrihydrid (arsin)</t>
  </si>
  <si>
    <t>7784-42-1</t>
  </si>
  <si>
    <t>29. Fosfortrihydrid (fosfin)</t>
  </si>
  <si>
    <t>7803-51-2</t>
  </si>
  <si>
    <t>30. Svoveldiklorid</t>
  </si>
  <si>
    <t>10545-99-0</t>
  </si>
  <si>
    <t>31. Svoveltrioksid</t>
  </si>
  <si>
    <t>33. Følgende kreftframkallende stoffer eller stoffblandinger som inneholder følgende kreftframkallende stoffer i konsentrasjoner over 5 vektprosent: 4-aminobifenyl og/eller dets salter, benzotriklorid, benzidin og/eller dets salter, bis(klormetyl)eter, klormetylmetyleter, 1,2-dibrometan, dietylsulfat, dimetylsulfat, dimetylkarbamoylklorid, 1,2-dibrom-3-klorpropan, 1,2-dimetylhydrazin, dimetylnitrosamin, heksametylfosforsyretriamid, hydrazin, 2-naftylamin og/eller dets salter, 4-nitrobifenyl og 1,3-propansulton.</t>
  </si>
  <si>
    <t>35. Ammoniakk, vannfri</t>
  </si>
  <si>
    <t>7664-41-7</t>
  </si>
  <si>
    <t>36. Bortrifluorid</t>
  </si>
  <si>
    <t>37. Hydrogensulfid</t>
  </si>
  <si>
    <t>38. Piperidin</t>
  </si>
  <si>
    <t>110-89-4</t>
  </si>
  <si>
    <t>39. Bis(2-dimetylaminoetyl)(metyl)amin</t>
  </si>
  <si>
    <t>3030-47-5</t>
  </si>
  <si>
    <t>40. 3-(2-etylheksyloksy)propylamin</t>
  </si>
  <si>
    <t>5397-31-9</t>
  </si>
  <si>
    <t>107-10-8</t>
  </si>
  <si>
    <t>1663-39-4</t>
  </si>
  <si>
    <t>16529-56-9</t>
  </si>
  <si>
    <t>533-74-4</t>
  </si>
  <si>
    <t>96-33-3</t>
  </si>
  <si>
    <t>108-99-6</t>
  </si>
  <si>
    <t>109-70-6</t>
  </si>
  <si>
    <t>Sikkerhetsrapportpliktig virksomhet, jf. § 9</t>
  </si>
  <si>
    <t>Meldepliktig virksomhet, jf. § 6</t>
  </si>
  <si>
    <t>1. Ammoniumnitrat (5 000/10 000): gjødsel som er i stand til selvoppholdende nedbryting</t>
  </si>
  <si>
    <t>2. Ammoniumnitrat (1 250/5 000): gjødselkvalitet</t>
  </si>
  <si>
    <t>3. Ammoniumnitrat (350/2 500): teknisk kvalitet</t>
  </si>
  <si>
    <t>4. Ammoniumnitrat (10/50): materiale som ikke oppfyller spesifikasjonene (vrak-vare) og gjødsel som ikke oppfyller kravene i detonasjonstesten</t>
  </si>
  <si>
    <t>5. Kaliumnitrat (5 000/10 000)</t>
  </si>
  <si>
    <t>6. Kaliumnitrat (1 250/5 000)</t>
  </si>
  <si>
    <t>18. Brannfarlige flytende gasser, kategori 1 eller 2 (herunder LPG og LNG) og naturgass</t>
  </si>
  <si>
    <t>32. Polyklordibenzofuran og polyklordibenzodioksin (herunder TCDD), beregnet i TCDD-ekvivalenter</t>
  </si>
  <si>
    <t xml:space="preserve">42. Propylamin </t>
  </si>
  <si>
    <t>43. Tertbutylakrylat</t>
  </si>
  <si>
    <t>44. 2-metyl-3-butennitril</t>
  </si>
  <si>
    <t>45. Tetrahydro-3,5-dimetyl-1,3,5,-tiadiazin-2-tion (Dazomet)</t>
  </si>
  <si>
    <t>46. Metylakrylat</t>
  </si>
  <si>
    <t>47. 3-metylpyridin</t>
  </si>
  <si>
    <t>48. 1-brom-3-klorpropan</t>
  </si>
  <si>
    <t>Grense i tonn før krav inntrer om å ta med i beregning mot storulykkeforskriften</t>
  </si>
  <si>
    <t>H3</t>
  </si>
  <si>
    <t>H2</t>
  </si>
  <si>
    <t>P3a</t>
  </si>
  <si>
    <t>P5a</t>
  </si>
  <si>
    <t>E2</t>
  </si>
  <si>
    <t>P3a BRANNFARLIGE AEROSOLER</t>
  </si>
  <si>
    <t>P3b BRANNFARLIGE AEROSOLER</t>
  </si>
  <si>
    <t>P2</t>
  </si>
  <si>
    <t>P3b</t>
  </si>
  <si>
    <t>P4</t>
  </si>
  <si>
    <t>P5b</t>
  </si>
  <si>
    <t>P5c</t>
  </si>
  <si>
    <t>P6a</t>
  </si>
  <si>
    <t>P6b</t>
  </si>
  <si>
    <t>P7</t>
  </si>
  <si>
    <t>P8</t>
  </si>
  <si>
    <t>Del 2, punkt 34</t>
  </si>
  <si>
    <t>H3 STOT (Specific Target Organ Toxicity)</t>
  </si>
  <si>
    <t>H1</t>
  </si>
  <si>
    <t>E1</t>
  </si>
  <si>
    <t>E1 Farlig for vannmiljøet, kategori 1</t>
  </si>
  <si>
    <t>E2 Farlig for vannmiljøet, kategori 2</t>
  </si>
  <si>
    <t>H2 AKUTT GIFTIGHET, kategori 2 og 3</t>
  </si>
  <si>
    <t>H1 AKUTT GIFTIGHET, kategori 1</t>
  </si>
  <si>
    <t>Mengdebegrensning, meldeplikt (Tonn)</t>
  </si>
  <si>
    <t>Mengebegrensning, sikkerhetsrapport plikt (Tonn)</t>
  </si>
  <si>
    <t>Mengdebegrensning, meldeplikt (kg)</t>
  </si>
  <si>
    <t>Mengebegrensning, sikkerhetsrapport plikt (kg)</t>
  </si>
  <si>
    <t>Farekategori 
(Se merknader i arkfane "Grensetabell avfall" for mer informasjon)</t>
  </si>
  <si>
    <t>Petroleumsprodukter og alternative brensler</t>
  </si>
  <si>
    <t>H0</t>
  </si>
  <si>
    <t>H0 Ikke  klassifisert som helsefarlig stoff iht forskrift</t>
  </si>
  <si>
    <t>P0 Ikke  klassifisert som brannfarlig stoff iht forskrift</t>
  </si>
  <si>
    <t>E0 Ikke  klassifisert som miljøfarlig stoff iht forskrift</t>
  </si>
  <si>
    <t>7011 - Spillolje, refusjonsberettiget</t>
  </si>
  <si>
    <t>7165 - Prosessvann, vaskevann</t>
  </si>
  <si>
    <t>Se kommentar</t>
  </si>
  <si>
    <t>O3 Stoffer eller stoffblandinger med faresetning
EUH029</t>
  </si>
  <si>
    <t>O0</t>
  </si>
  <si>
    <t>O1</t>
  </si>
  <si>
    <t>O2</t>
  </si>
  <si>
    <t>O3</t>
  </si>
  <si>
    <t>O0 Ikke klassifisert med andre farer iht forskrift</t>
  </si>
  <si>
    <t xml:space="preserve">Vurdering om virksomhet som mottar eller behandler avfall faller inn under storulykkeforskriften </t>
  </si>
  <si>
    <t>Hva er spesielt med avfall?</t>
  </si>
  <si>
    <t>Fra forskrift om gjenvinning og behandling av avfall (avfallsforskriften), vedlegg 2.</t>
  </si>
  <si>
    <t>Fra forskrift om klassifisering, merking og emballering av stoffer og stoffblandinger (CLP)</t>
  </si>
  <si>
    <t xml:space="preserve">Fareklasse/farekategori </t>
  </si>
  <si>
    <t>Faresetning for merking - tekst</t>
  </si>
  <si>
    <t xml:space="preserve">7025 - Avfall som består av, inneholder eller er forurenset med råolje eller kondensat </t>
  </si>
  <si>
    <t xml:space="preserve">7031 - Oljeholdige emulsjoner fra boredekk </t>
  </si>
  <si>
    <t>7043 - Trikloreten (TRI), refusjonsberettiget</t>
  </si>
  <si>
    <t>7051 - Maling, lim og lakk</t>
  </si>
  <si>
    <t>7082 - Kvikksølvholdige batterier</t>
  </si>
  <si>
    <t>7084 - Kadmiumholdige batterier</t>
  </si>
  <si>
    <t>7093 - Småbatterier usortert</t>
  </si>
  <si>
    <t>7094 - Litiumbatterier</t>
  </si>
  <si>
    <t>7095 - Metallhydroksidslam</t>
  </si>
  <si>
    <t>7096 - Slagg, støv, flygeaske, katalysatorer, blåsesand m.m.</t>
  </si>
  <si>
    <t>7098 - CCA-impregnert trevirke (Crom, Copper, Arsen)</t>
  </si>
  <si>
    <t>7111 - Bekjempningsmidler uten kvikksølv</t>
  </si>
  <si>
    <t>7112 - Bekjempningsmidler med kvikksølv</t>
  </si>
  <si>
    <t>7121 - Polymeriserende stoff, isocyanater</t>
  </si>
  <si>
    <t>7122 - Sterkt reaktivt stoff</t>
  </si>
  <si>
    <t>7141 - Mineraloljebasert boreslam og borkaks</t>
  </si>
  <si>
    <t xml:space="preserve">7142 - Oljebasert borevæske </t>
  </si>
  <si>
    <t>7143 - Mineraloljebasert boreslam og borkaks</t>
  </si>
  <si>
    <t xml:space="preserve">7144 - Vannbasert borevæske som inneholder farlige stoffer </t>
  </si>
  <si>
    <t>7145 - Kaks med vannbasert borevæske som inneholder farlige stoffer</t>
  </si>
  <si>
    <t>7157 - Kassert isolasjon med miljøskadelige blåsemidler som KFK og HKFK</t>
  </si>
  <si>
    <t>7158 - Klorparafinholdige isolerglassruter</t>
  </si>
  <si>
    <t>7211 - PCB-holdige isolerglassruter</t>
  </si>
  <si>
    <t>Kode</t>
  </si>
  <si>
    <t>Beskrivelse (AFSN)</t>
  </si>
  <si>
    <t>Spillolje, refusjonsberettiget</t>
  </si>
  <si>
    <t>Spillolje, ikke refusjonsberettiget</t>
  </si>
  <si>
    <t>Olje- og fettavfall</t>
  </si>
  <si>
    <t>Oljeforurenset masse</t>
  </si>
  <si>
    <t>Drivstoff og fyringsolje</t>
  </si>
  <si>
    <t>Oljefiltre</t>
  </si>
  <si>
    <t xml:space="preserve">Avfall som består av, inneholder eller er forurenset med råolje eller kondensat </t>
  </si>
  <si>
    <t>Oljeemulsjoner, sloppvann</t>
  </si>
  <si>
    <t xml:space="preserve">Oljeholdige emulsjoner fra boredekk </t>
  </si>
  <si>
    <t>Organiske løsemidler med halogen</t>
  </si>
  <si>
    <t>Organiske løsemidler uten halogen</t>
  </si>
  <si>
    <t>Trikloreten (TRI), refusjonsberettiget</t>
  </si>
  <si>
    <t>Maling, lim og lakk</t>
  </si>
  <si>
    <t>Spraybokser</t>
  </si>
  <si>
    <t>Kvikksølvholdig avfall</t>
  </si>
  <si>
    <t>Kvikksølvholdige batterier</t>
  </si>
  <si>
    <t>Kadmiumholdig avfall</t>
  </si>
  <si>
    <t>Kadmiumholdige batterier</t>
  </si>
  <si>
    <t>Amalgam</t>
  </si>
  <si>
    <t>Lysstoffrør og sparepærer</t>
  </si>
  <si>
    <t>Uorganiske salter og annet fast stoff</t>
  </si>
  <si>
    <t>Blyakkumulatorer</t>
  </si>
  <si>
    <t>Småbatterier usortert</t>
  </si>
  <si>
    <t>Litiumbatterier</t>
  </si>
  <si>
    <t>Metallhydroksidslam</t>
  </si>
  <si>
    <t>Slagg, støv, flygeaske, katalysatorer, blåsesand m.m.</t>
  </si>
  <si>
    <t>Uorganiske løsninger og bad</t>
  </si>
  <si>
    <t>CCA-impregnert trevirke (Crom, Copper, Arsen)</t>
  </si>
  <si>
    <t>Cyanidholdig avfall</t>
  </si>
  <si>
    <t>Bekjempningsmidler uten kvikksølv</t>
  </si>
  <si>
    <t>Bekjempningsmidler med kvikksølv</t>
  </si>
  <si>
    <t>Polymeriserende stoff, isocyanater</t>
  </si>
  <si>
    <t>Sterkt reaktivt stoff</t>
  </si>
  <si>
    <t>Herdere, organiske peroksider</t>
  </si>
  <si>
    <t>Syrer, uorganiske</t>
  </si>
  <si>
    <t>Baser, uorganiske</t>
  </si>
  <si>
    <t>Rengjøringsmidler</t>
  </si>
  <si>
    <t>Surt organisk avfall</t>
  </si>
  <si>
    <t>Basisk organisk avfall</t>
  </si>
  <si>
    <t>Mineraloljebasert boreslam og borkaks</t>
  </si>
  <si>
    <t xml:space="preserve">Oljebasert borevæske </t>
  </si>
  <si>
    <t xml:space="preserve">Vannbasert borevæske som inneholder farlige stoffer </t>
  </si>
  <si>
    <t>Kaks med vannbasert borevæske som inneholder farlige stoffer</t>
  </si>
  <si>
    <t>Organisk avfall med halogen</t>
  </si>
  <si>
    <t>Organisk avfall uten halogen</t>
  </si>
  <si>
    <t>Kreosotimpregnert trevirke</t>
  </si>
  <si>
    <t>Avfall med bromerte flammehemmere</t>
  </si>
  <si>
    <t>Avfall med ftalater</t>
  </si>
  <si>
    <t>Kassert isolasjon med miljøskadelige blåsemidler som KFK og HKFK</t>
  </si>
  <si>
    <t>Klorparafinholdige isolerglassruter</t>
  </si>
  <si>
    <t>Klorparafinholdig avfall</t>
  </si>
  <si>
    <t>Prosessvann, vaskevann</t>
  </si>
  <si>
    <t>PCB- og PCT-holdig avfall</t>
  </si>
  <si>
    <t>PCB-holdige isolerglassruter</t>
  </si>
  <si>
    <t>Fotokjemikalier</t>
  </si>
  <si>
    <t>Halon</t>
  </si>
  <si>
    <t>KFK</t>
  </si>
  <si>
    <t>Asbest</t>
  </si>
  <si>
    <t>Gasser i trykkbeholdere</t>
  </si>
  <si>
    <t>Kode + beskrivelse</t>
  </si>
  <si>
    <t>Kommentarer. Bruk aktivt!</t>
  </si>
  <si>
    <t>a tonn</t>
  </si>
  <si>
    <t>b tonn</t>
  </si>
  <si>
    <t>Se over</t>
  </si>
  <si>
    <t>x m3  (evt tonn)</t>
  </si>
  <si>
    <t>y m3 (evt tonn)</t>
  </si>
  <si>
    <t>z m3 (evt tonn)</t>
  </si>
  <si>
    <t>(tonn)</t>
  </si>
  <si>
    <t>7783-06-4</t>
  </si>
  <si>
    <t>7637-07-2</t>
  </si>
  <si>
    <t>Totalsum</t>
  </si>
  <si>
    <t>Delsum del 2</t>
  </si>
  <si>
    <t>Delsum del 1</t>
  </si>
  <si>
    <t>Fylles ikke ut</t>
  </si>
  <si>
    <t>Spesifisert kjemikalie, del 2 punkt 34</t>
  </si>
  <si>
    <t>x</t>
  </si>
  <si>
    <t>34. Petroleumsprodukter og alternative brensler a) bensiner og naftaer</t>
  </si>
  <si>
    <t>34. Petroleumsprodukter og alternative brensler d) tunge fyringsoljer</t>
  </si>
  <si>
    <t>34. Petroleumsprodukter og alternative brensler c) gassoljer (herunder dieseloljer, lette fyringsoljer og gassoljeblandinger)</t>
  </si>
  <si>
    <t>34. Petroleumsprodukter og alternative brensler b) parafiner (herunder jetdrivstoff),</t>
  </si>
  <si>
    <t>34. Petroleumsprodukter og alternative brensler f) alternative brensler inkludert flytende avfallsbaserte brensler som tjener samme formål og har tilsvarende egenskaper når det gjelder brennbarhet og miljøfare som produktene nevnt i bokstav a–d.</t>
  </si>
  <si>
    <t>34. Petroleumsprodukter og alternative brensler e) 7011 - Spillolje, refusjonsberettiget</t>
  </si>
  <si>
    <t>34. Petroleumsprodukter og alternative brensler e) 7012 - Spillolje, ikke refusjonsberettiget</t>
  </si>
  <si>
    <t>34. Petroleumsprodukter og alternative brensler e) 7030 - Oljeemulsjoner, sloppvann</t>
  </si>
  <si>
    <t>34. Petroleumsprodukter og alternative brensler e) 7023 - Drivstoff og fyringsolje</t>
  </si>
  <si>
    <t xml:space="preserve">34. Petroleumsprodukter og alternative brensler e) 7031 - Oljeholdige emulsjoner fra boredekk </t>
  </si>
  <si>
    <t>35. Petroleumsprodukter og alternative brensler e) 7012 - Spillolje, ikke refusjonsberettiget</t>
  </si>
  <si>
    <r>
      <t>Q</t>
    </r>
    <r>
      <rPr>
        <b/>
        <vertAlign val="subscript"/>
        <sz val="11"/>
        <color theme="1"/>
        <rFont val="Calibri"/>
        <family val="2"/>
        <scheme val="minor"/>
      </rPr>
      <t>UX-</t>
    </r>
    <r>
      <rPr>
        <b/>
        <vertAlign val="subscript"/>
        <sz val="11"/>
        <color theme="1"/>
        <rFont val="Calibri"/>
        <family val="2"/>
      </rPr>
      <t>§6</t>
    </r>
    <r>
      <rPr>
        <b/>
        <sz val="11"/>
        <color theme="1"/>
        <rFont val="Calibri"/>
        <family val="2"/>
        <scheme val="minor"/>
      </rPr>
      <t>, Mengdebegrensning, meldepliktig</t>
    </r>
  </si>
  <si>
    <r>
      <t>Q</t>
    </r>
    <r>
      <rPr>
        <b/>
        <vertAlign val="subscript"/>
        <sz val="11"/>
        <color theme="1"/>
        <rFont val="Calibri"/>
        <family val="2"/>
        <scheme val="minor"/>
      </rPr>
      <t>UX-</t>
    </r>
    <r>
      <rPr>
        <b/>
        <vertAlign val="subscript"/>
        <sz val="11"/>
        <color theme="1"/>
        <rFont val="Calibri"/>
        <family val="2"/>
      </rPr>
      <t>§9</t>
    </r>
    <r>
      <rPr>
        <b/>
        <sz val="11"/>
        <color theme="1"/>
        <rFont val="Calibri"/>
        <family val="2"/>
        <scheme val="minor"/>
      </rPr>
      <t>, Mengdebegrensning, sikkerhetsrapport pliktig</t>
    </r>
  </si>
  <si>
    <r>
      <t>q</t>
    </r>
    <r>
      <rPr>
        <b/>
        <vertAlign val="subscript"/>
        <sz val="11"/>
        <color theme="1"/>
        <rFont val="Calibri"/>
        <family val="2"/>
        <scheme val="minor"/>
      </rPr>
      <t>x</t>
    </r>
    <r>
      <rPr>
        <b/>
        <sz val="11"/>
        <color theme="1"/>
        <rFont val="Calibri"/>
        <family val="2"/>
        <scheme val="minor"/>
      </rPr>
      <t>/Q</t>
    </r>
    <r>
      <rPr>
        <b/>
        <vertAlign val="subscript"/>
        <sz val="11"/>
        <color theme="1"/>
        <rFont val="Calibri"/>
        <family val="2"/>
        <scheme val="minor"/>
      </rPr>
      <t>UX-</t>
    </r>
    <r>
      <rPr>
        <b/>
        <vertAlign val="subscript"/>
        <sz val="11"/>
        <color theme="1"/>
        <rFont val="Calibri"/>
        <family val="2"/>
      </rPr>
      <t>§6</t>
    </r>
    <r>
      <rPr>
        <b/>
        <sz val="11"/>
        <color theme="1"/>
        <rFont val="Calibri"/>
        <family val="2"/>
        <scheme val="minor"/>
      </rPr>
      <t xml:space="preserve"> - summeringsandel meldepliktig</t>
    </r>
  </si>
  <si>
    <r>
      <t>q</t>
    </r>
    <r>
      <rPr>
        <b/>
        <vertAlign val="subscript"/>
        <sz val="11"/>
        <color theme="1"/>
        <rFont val="Calibri"/>
        <family val="2"/>
        <scheme val="minor"/>
      </rPr>
      <t>x</t>
    </r>
    <r>
      <rPr>
        <b/>
        <sz val="11"/>
        <color theme="1"/>
        <rFont val="Calibri"/>
        <family val="2"/>
        <scheme val="minor"/>
      </rPr>
      <t>/Q</t>
    </r>
    <r>
      <rPr>
        <b/>
        <vertAlign val="subscript"/>
        <sz val="11"/>
        <color theme="1"/>
        <rFont val="Calibri"/>
        <family val="2"/>
        <scheme val="minor"/>
      </rPr>
      <t>UX-</t>
    </r>
    <r>
      <rPr>
        <b/>
        <vertAlign val="subscript"/>
        <sz val="11"/>
        <color theme="1"/>
        <rFont val="Calibri"/>
        <family val="2"/>
      </rPr>
      <t>§9</t>
    </r>
    <r>
      <rPr>
        <b/>
        <sz val="11"/>
        <color theme="1"/>
        <rFont val="Calibri"/>
        <family val="2"/>
        <scheme val="minor"/>
      </rPr>
      <t xml:space="preserve"> - summeringsandel sikkerhetsrapport pliktig</t>
    </r>
  </si>
  <si>
    <t>Kategorien Andre farer er ikke omfattet av summeringsregelen. Den totale mengden av hver avfallstype må derfor vurderes for mot mengdegrensen. Tabellen er derfor litt annerledes bygget opp.</t>
  </si>
  <si>
    <t>Sum</t>
  </si>
  <si>
    <t>Kort forklaring til de enkelte arkfanene</t>
  </si>
  <si>
    <t xml:space="preserve"> * Konverteringstabell</t>
  </si>
  <si>
    <t xml:space="preserve"> * Tabell-Avfallsstoffnummer </t>
  </si>
  <si>
    <t>Hvorfor bruke dette regnearket?</t>
  </si>
  <si>
    <t>Om "Regneark for storulykke"</t>
  </si>
  <si>
    <t>Hva er "Regnark for storulykke"?</t>
  </si>
  <si>
    <t>Hvem står bak "Regneark for storulykke"</t>
  </si>
  <si>
    <t>Hva med andre farlige kjemikalier?</t>
  </si>
  <si>
    <t>Regnearket beregner vha summasjonsmetoden (unntatt for "andre farer") om de samlede avfallsmengder gjør at man er omfattet av forskriften.
Regnearket inneholder i arkfanen "Klass. etter avfallsstoffnummer" en tabell som kan brukes til å finne hvilke fareklasser/kategorier som er relevante dersom man vet lite om avfallets sammensetning og egenskaper annet enn avfallstoffnummeret.</t>
  </si>
  <si>
    <t>Avfall er ikke en egen kjemikalietype eller stofftype. Storulykkeforskriften bestemmer ( note 5 til vedlegg I) at avfall skal klassifiseres i den mest lignende kategori (vedlegg I, del 1)  eller som  mest lignende navngitte stoff (vedlegg I, del 2).</t>
  </si>
  <si>
    <t>Tabell med avstoffnummer og betegnelse. Kun til informasjon.</t>
  </si>
  <si>
    <t>Hvordan bruke "Regneark for storulykke"</t>
  </si>
  <si>
    <t>Lagrings-medium</t>
  </si>
  <si>
    <t>100 m3  (evt tonn)</t>
  </si>
  <si>
    <t>26. 2,4-toluendiisocyanat og 2,6-toluendiisocyanat</t>
  </si>
  <si>
    <t>584-84-9, 91-08-7</t>
  </si>
  <si>
    <r>
      <t xml:space="preserve">150 </t>
    </r>
    <r>
      <rPr>
        <i/>
        <sz val="11"/>
        <color rgb="FF333333"/>
        <rFont val="Calibri"/>
        <family val="2"/>
        <scheme val="minor"/>
      </rPr>
      <t>(netto)</t>
    </r>
  </si>
  <si>
    <r>
      <t xml:space="preserve">500 </t>
    </r>
    <r>
      <rPr>
        <i/>
        <sz val="11"/>
        <color rgb="FF333333"/>
        <rFont val="Calibri"/>
        <family val="2"/>
        <scheme val="minor"/>
      </rPr>
      <t>(netto)</t>
    </r>
  </si>
  <si>
    <r>
      <t xml:space="preserve">5 000 </t>
    </r>
    <r>
      <rPr>
        <i/>
        <sz val="11"/>
        <color rgb="FF333333"/>
        <rFont val="Calibri"/>
        <family val="2"/>
        <scheme val="minor"/>
      </rPr>
      <t>(netto)</t>
    </r>
  </si>
  <si>
    <r>
      <t xml:space="preserve">50 000 </t>
    </r>
    <r>
      <rPr>
        <i/>
        <sz val="11"/>
        <color rgb="FF333333"/>
        <rFont val="Calibri"/>
        <family val="2"/>
        <scheme val="minor"/>
      </rPr>
      <t>(netto)</t>
    </r>
  </si>
  <si>
    <r>
      <t>CAS-nummer</t>
    </r>
    <r>
      <rPr>
        <b/>
        <sz val="8.25"/>
        <color rgb="FF333333"/>
        <rFont val="Calibri"/>
        <family val="2"/>
        <scheme val="minor"/>
      </rPr>
      <t>​</t>
    </r>
  </si>
  <si>
    <r>
      <t xml:space="preserve">34. Petroleumsprodukter og alternative brensler e) </t>
    </r>
    <r>
      <rPr>
        <b/>
        <sz val="11"/>
        <color rgb="FFFF0000"/>
        <rFont val="Calibri"/>
        <family val="2"/>
        <scheme val="minor"/>
      </rPr>
      <t>avfall</t>
    </r>
    <r>
      <rPr>
        <b/>
        <sz val="11"/>
        <color rgb="FF333333"/>
        <rFont val="Calibri"/>
        <family val="2"/>
        <scheme val="minor"/>
      </rPr>
      <t xml:space="preserve"> av oljer og flytende brensel, som nevnt i avfallsforskriften kapittel 11 vedlegg 1 hovedkategori 13, herunder spillolje</t>
    </r>
  </si>
  <si>
    <r>
      <t>41. Blandinger</t>
    </r>
    <r>
      <rPr>
        <sz val="8.25"/>
        <color rgb="FF333333"/>
        <rFont val="Calibri"/>
        <family val="2"/>
        <scheme val="minor"/>
      </rPr>
      <t>​*</t>
    </r>
    <r>
      <rPr>
        <sz val="11"/>
        <color rgb="FF333333"/>
        <rFont val="Calibri"/>
        <family val="2"/>
        <scheme val="minor"/>
      </rPr>
      <t xml:space="preserve"> av natriumhypokloritt klassifisert som farlig for vannmiljøet, akutt kategori 1 [H400], som inneholder mindre enn 5 % aktivt klor og som ikke er klassifisert under noen av de andre farekategoriene i del 1 i vedlegg I.</t>
    </r>
  </si>
  <si>
    <t>P0</t>
  </si>
  <si>
    <t>P1b</t>
  </si>
  <si>
    <t>P1a</t>
  </si>
  <si>
    <t>P1a EKSPLOSIVE VARER</t>
  </si>
  <si>
    <t>P1b EKSPLOSIVE VARER</t>
  </si>
  <si>
    <t>Vurdering for helsefare</t>
  </si>
  <si>
    <t>7123 - Polymeriserende stoff, isocyanater</t>
  </si>
  <si>
    <t>7124 - Polymeriserende stoff, isocyanater</t>
  </si>
  <si>
    <t>Vurdering for andre farer</t>
  </si>
  <si>
    <r>
      <t>q</t>
    </r>
    <r>
      <rPr>
        <b/>
        <vertAlign val="subscript"/>
        <sz val="11"/>
        <color theme="1"/>
        <rFont val="Calibri"/>
        <family val="2"/>
        <scheme val="minor"/>
      </rPr>
      <t>x</t>
    </r>
    <r>
      <rPr>
        <b/>
        <sz val="11"/>
        <color theme="1"/>
        <rFont val="Calibri"/>
        <family val="2"/>
        <scheme val="minor"/>
      </rPr>
      <t xml:space="preserve">, Mengde lagret i beregning, 
</t>
    </r>
  </si>
  <si>
    <t>13 01 10, 13 02 05, 13 03 07</t>
  </si>
  <si>
    <t>E1, E2</t>
  </si>
  <si>
    <t>16 01 07</t>
  </si>
  <si>
    <t>13 08 02, 13 08 99, 16 50 71, 16 50 72</t>
  </si>
  <si>
    <t>12 01 08, 12 01 06, 13 04 01, 13 04 02, 13 04 03, 16 07 08</t>
  </si>
  <si>
    <t>H1, H2, P5c, E1, E2</t>
  </si>
  <si>
    <t>14 06 02</t>
  </si>
  <si>
    <t>H2, P5c, E1, E2</t>
  </si>
  <si>
    <t>H1, H2, P4, P5a, P5b, P5c, E1, E2, O1, O2, O3</t>
  </si>
  <si>
    <t>16 05 04</t>
  </si>
  <si>
    <t>H2, E1, E2</t>
  </si>
  <si>
    <t>16 06 03</t>
  </si>
  <si>
    <t>06 04 05</t>
  </si>
  <si>
    <t>16 06 02</t>
  </si>
  <si>
    <t>18 01 10</t>
  </si>
  <si>
    <t>20 01 21</t>
  </si>
  <si>
    <t>16 06 01</t>
  </si>
  <si>
    <t>20 01 33</t>
  </si>
  <si>
    <t>16 06 05</t>
  </si>
  <si>
    <t>11 01 09</t>
  </si>
  <si>
    <t>17 02 04</t>
  </si>
  <si>
    <t>H1, H2</t>
  </si>
  <si>
    <t>06 01 06</t>
  </si>
  <si>
    <t>16 05 07</t>
  </si>
  <si>
    <t>02 01 08</t>
  </si>
  <si>
    <t>H1, H2, E2</t>
  </si>
  <si>
    <t>08 05 01</t>
  </si>
  <si>
    <t>16 09 03</t>
  </si>
  <si>
    <t>P5c, E1, E2</t>
  </si>
  <si>
    <t>20 01 29</t>
  </si>
  <si>
    <t>16 05 08</t>
  </si>
  <si>
    <t>P5c, E2</t>
  </si>
  <si>
    <t>16 50 71</t>
  </si>
  <si>
    <t>16 50 72</t>
  </si>
  <si>
    <t>16 50 73</t>
  </si>
  <si>
    <t>17 09 03</t>
  </si>
  <si>
    <t>H1, H2, E1, E2</t>
  </si>
  <si>
    <t>17 06 03</t>
  </si>
  <si>
    <t>07 01 01</t>
  </si>
  <si>
    <t>17 09 02</t>
  </si>
  <si>
    <t>17 06 01, 17 06 05</t>
  </si>
  <si>
    <t>Kommnetar</t>
  </si>
  <si>
    <t>Kommentar</t>
  </si>
  <si>
    <t>Vurdering for Miljøfare</t>
  </si>
  <si>
    <t>SUF, Vedl I del 1</t>
  </si>
  <si>
    <t>SUF, Vedl I del 2</t>
  </si>
  <si>
    <t>De mest lignende egenskaper (HP)</t>
  </si>
  <si>
    <t>Beskrivelse av avfallstoffnummer</t>
  </si>
  <si>
    <t>Vurdering for fysiske farer</t>
  </si>
  <si>
    <t>Konverteringstabell - fareklasser, farekoder, faresetningskoder og HP</t>
  </si>
  <si>
    <t>Storulykkeforskriften, Vedlegg 1, del 1: Klasser og tilhørende kategorier av farlige kjemikalier</t>
  </si>
  <si>
    <t>Denne tabellen lagt inn som en ressurs i dokumentet for å kunne koble de ulike farekategoriene under hver fareklasse til mengdebegrensning i henholdsvis tonn og kg, ift meldeplikt og sikkerhetsrapportplikt. Noter og merknader er lagt inn som kommentarer i de ulike cellene i kolonne B.</t>
  </si>
  <si>
    <t>Denne tabellen lagt inn som en ressurs i dokumentet for å koble de navngitte kjemikaliene til mengdebegrensning i henholdsvis tonn og kg, ift meldeplikt og sikkerhetsrapportplikt.</t>
  </si>
  <si>
    <t>E2, P5a, P5b, P5c</t>
  </si>
  <si>
    <t>16 07 08, 16 50 71, 16 50 72</t>
  </si>
  <si>
    <t>12 01 12</t>
  </si>
  <si>
    <t>13 05 06</t>
  </si>
  <si>
    <t>H1, H2, P8, P6a, E1, E2, O1, O2, O3</t>
  </si>
  <si>
    <t xml:space="preserve">13 07 01, 13 07 02, 13 07 03, </t>
  </si>
  <si>
    <t>15 02 02</t>
  </si>
  <si>
    <t>14 06 02, 14 06 03, 16 50 74, 16 50 77</t>
  </si>
  <si>
    <t>14 06 03</t>
  </si>
  <si>
    <t>07 01 04, 14 06 03</t>
  </si>
  <si>
    <t>16 01 14</t>
  </si>
  <si>
    <t>16 05 06</t>
  </si>
  <si>
    <t>20 01 13</t>
  </si>
  <si>
    <t>H2, P5a, P5b, P5c, E1, E2</t>
  </si>
  <si>
    <t>08 01 11</t>
  </si>
  <si>
    <t>08 04 09</t>
  </si>
  <si>
    <t>H2,E1, E2</t>
  </si>
  <si>
    <t>06 04 04</t>
  </si>
  <si>
    <t>P5c, E1, E2, O1, O2, O3</t>
  </si>
  <si>
    <t>16 02 15</t>
  </si>
  <si>
    <t xml:space="preserve">06 03 15, </t>
  </si>
  <si>
    <t>12 01 16, 16 08 02</t>
  </si>
  <si>
    <t>16 08 05</t>
  </si>
  <si>
    <t>H1, H2, P5a, P5b, P5c, E1, E2, O1, O2, O3</t>
  </si>
  <si>
    <t>16 08 07</t>
  </si>
  <si>
    <t>H1, H2, E1, E2, O1, O2, O3</t>
  </si>
  <si>
    <t>17 05 03</t>
  </si>
  <si>
    <t>19 01 11</t>
  </si>
  <si>
    <t>19 01 13</t>
  </si>
  <si>
    <t>06 09 03</t>
  </si>
  <si>
    <t>06 01 01</t>
  </si>
  <si>
    <t>06 01 02</t>
  </si>
  <si>
    <t>06 01 03</t>
  </si>
  <si>
    <t>06 01 05</t>
  </si>
  <si>
    <t>06 02 05</t>
  </si>
  <si>
    <t xml:space="preserve">06 01 06 </t>
  </si>
  <si>
    <t>H2, E1, E2 -Hvis avfallet er forurenset med farlige stoffer</t>
  </si>
  <si>
    <t>H2, P2, P5c, E1, E2</t>
  </si>
  <si>
    <t>17 03 03</t>
  </si>
  <si>
    <t>E1, E2- Ikke storulykkepotensial hvis bundet i matriks (f.eks takpapp)</t>
  </si>
  <si>
    <t>13 01 01, 13 03 01,16 02 09, 16 02 10, 17 09 02</t>
  </si>
  <si>
    <t>09 01 03</t>
  </si>
  <si>
    <t>09 01 01, 09 01 02, 20 01 17</t>
  </si>
  <si>
    <t>H1, H2, P2, P4, P5a, P5b, P5c, E1, E2, O1, O2, O3</t>
  </si>
  <si>
    <t>13 05 03</t>
  </si>
  <si>
    <t>Del 2 nr. 34 e, (E2, P5a, P5b, P5c)</t>
  </si>
  <si>
    <t>del 2 34 a, (E1, E2, P5a, P5b, P5c)</t>
  </si>
  <si>
    <t>H1, H2, P5c, E1, E2, O3</t>
  </si>
  <si>
    <r>
      <t>H1, P2, P1b, E1,</t>
    </r>
    <r>
      <rPr>
        <sz val="11"/>
        <rFont val="Calibri"/>
        <family val="2"/>
        <scheme val="minor"/>
      </rPr>
      <t xml:space="preserve"> E2, P6a, P6b</t>
    </r>
  </si>
  <si>
    <t>H2, E1, E2, O1</t>
  </si>
  <si>
    <t>H1, H2, E1, E2. Avhengig av eventuell forurensning med andre farlige stoffer</t>
  </si>
  <si>
    <t>Avfallsstoff-nummer</t>
  </si>
  <si>
    <t>Forslag til tilhørende EAL-koder (ihht til veileder om innlevering og deklarering av farlig avfall utgave 2015)</t>
  </si>
  <si>
    <t>Transportklassifisering</t>
  </si>
  <si>
    <t>Klasse 6.1 - emballasjegruppe I</t>
  </si>
  <si>
    <t>Klasse 6.1 - emballasjegruppe II</t>
  </si>
  <si>
    <t>Klasse 2 - fareseddel 2.3</t>
  </si>
  <si>
    <t>Ikke noen tilsvarende transporklassifikasjon</t>
  </si>
  <si>
    <t>Får ikke transporteres iht ADR</t>
  </si>
  <si>
    <t>Klasse 1 - Fareseddel 1.4</t>
  </si>
  <si>
    <t>Klasse 1 - Fareseddel 2.1</t>
  </si>
  <si>
    <t>Klasse 2 - Fareseddel 2.1 (i kombinasjon med UN 1950)</t>
  </si>
  <si>
    <t>Klasse 2 fareseddel 2.2 og 5.1</t>
  </si>
  <si>
    <t>Klasse 3 - emballasjegruppe I</t>
  </si>
  <si>
    <t>Klasse 3 - emballasjegruppe II eller III</t>
  </si>
  <si>
    <t>Klasse 3</t>
  </si>
  <si>
    <t xml:space="preserve">Klasse 3 </t>
  </si>
  <si>
    <t>Klasse 4.1 - Fareseddel 4.1 +1 eller Klasse 5.2 - Fareseddel 5.2 + 1</t>
  </si>
  <si>
    <t xml:space="preserve">Klasse  4.1 eller 5.2 </t>
  </si>
  <si>
    <t>Klasse 4.2 emballasjegruppe I</t>
  </si>
  <si>
    <t xml:space="preserve">Klasse 5.1 emballasjegruppe I, II eller III  </t>
  </si>
  <si>
    <t>Klasse 9 M - MILJØSKADELIG (UN 3077, UN3082)</t>
  </si>
  <si>
    <t>Klasse 4.3 emballasjegruppe I</t>
  </si>
  <si>
    <t>Se temaveilederen "Temaveiledning for avfall"</t>
  </si>
  <si>
    <t>Skal også inkluderes. Kjemikalier i mengder under 2% av relevant mengdegrense ikke skal regnes med.</t>
  </si>
  <si>
    <t xml:space="preserve">Tabell som viser sammenhengen mellom fareklasser/kategorier i vedlegg I, del 1 og tilhørende faresetninger (H-setninger) fra Clp-regelverket og som kan brukes til å finne hvilken fareklasse/kategori et avfall bør plasseres som når man kjenner innholdet av farlige stoffer og deres klassifisering/faresetninger. 
Tabellen viser også de mest lignedne HP-klasser for farlig avfall fra avfallregelverket, jfr avfallsforskriften, kapittel 11 Farlig avfall, vedlegg 2, samt relevante transportklassifiseringer. </t>
  </si>
  <si>
    <t>Tabell som viser hvilke fareklasser/kategorier som kan være relevant å ta hensyn for foskjellige typer avfall. Tabellen er sortert etter avfallsstoffnummer. Tabellen kan brukes når man har liten eller ingen spesifikk kjennskap til farlige egenskaper eller innhold av farlige stoffer i avfallet.</t>
  </si>
  <si>
    <t>Forårsaker organskader</t>
  </si>
  <si>
    <t>H370</t>
  </si>
  <si>
    <t>STOT SE1</t>
  </si>
  <si>
    <t xml:space="preserve"> * Om "Regenarket"</t>
  </si>
  <si>
    <t xml:space="preserve"> * H-Helsefare</t>
  </si>
  <si>
    <t xml:space="preserve"> * P-fysiske farer</t>
  </si>
  <si>
    <t xml:space="preserve"> * E-Miljøfare</t>
  </si>
  <si>
    <t xml:space="preserve"> * O-Andre farer</t>
  </si>
  <si>
    <r>
      <t xml:space="preserve">Tabell som brukes av fanene "H-Helsefare", "P-Fysiske farer", "E-Miljøfare" og "O-Andre farer" til å fylle inn riktige mengdegrenser basert på hvilke fareklasser avfallet plasseres i.
</t>
    </r>
    <r>
      <rPr>
        <b/>
        <sz val="11"/>
        <color theme="1"/>
        <rFont val="Calibri"/>
        <family val="2"/>
        <scheme val="minor"/>
      </rPr>
      <t>OBS: Denne tabellen må ikke endres</t>
    </r>
  </si>
  <si>
    <r>
      <t xml:space="preserve">Tabell som brukes av fanene "H-Helsefare", "P-Fysiske farer", "E-Miljøfare" og "O-Andre farer" til å fylle inn riktige mengdegrenser basert på hvilke navngitt stoff avfallet plasseres som.
</t>
    </r>
    <r>
      <rPr>
        <b/>
        <sz val="11"/>
        <color theme="1"/>
        <rFont val="Calibri"/>
        <family val="2"/>
        <scheme val="minor"/>
      </rPr>
      <t>OBS: Denne tabellen må ikke endres</t>
    </r>
  </si>
  <si>
    <t>Registrer maksimal mengde av hver avfallstype med helsefarer som kan forekomme på anlegget. For avfall på tank skal tankens maksimale volum brukes.  For avfall som ikke er på tank brukes maksimal mengde som kan forekomme i anlegget. Se mer om dette i veilederen,  kapittel 6. Bruk kolonne K for å begrunne vurderingene.</t>
  </si>
  <si>
    <t>Kommentarer</t>
  </si>
  <si>
    <t>Fareklasse 
(Se merknader i arkfane "Grensetabell avfall" for mer informasjon)</t>
  </si>
  <si>
    <t xml:space="preserve"> * Klass_etter avfallstoffnummer</t>
  </si>
  <si>
    <t xml:space="preserve"> * Ved 1 Del 1 Farlige kjem.</t>
  </si>
  <si>
    <t xml:space="preserve"> * Ved 1 Del 2 Spesifiserte kjem.</t>
  </si>
  <si>
    <t>kan være</t>
  </si>
  <si>
    <t>nei</t>
  </si>
  <si>
    <t>ja</t>
  </si>
  <si>
    <t>nei, del 16</t>
  </si>
  <si>
    <t>Inneholder kort forklaring på de ulike arkfanene og deres funksjon. En veiledning i hvordan regenerket fylles inn er gitt i "Temaveileder-farlig avfall i Storulykkeforskrikften"</t>
  </si>
  <si>
    <t>"Regnark for storulykke" er utarbeidet av Koordineringsgruppen for storulykkeforskriften.</t>
  </si>
  <si>
    <r>
      <t xml:space="preserve">Regnarket er et hjelpemiddel for virksomheter som mottar eller behandler avfall og </t>
    </r>
    <r>
      <rPr>
        <b/>
        <sz val="11"/>
        <color theme="1"/>
        <rFont val="Calibri"/>
        <family val="2"/>
        <scheme val="minor"/>
      </rPr>
      <t>kan</t>
    </r>
    <r>
      <rPr>
        <sz val="11"/>
        <color theme="1"/>
        <rFont val="Calibri"/>
        <family val="2"/>
        <scheme val="minor"/>
      </rPr>
      <t xml:space="preserve"> brukes for å avgjøre om de faller inn under storulykkeforskriften.</t>
    </r>
  </si>
  <si>
    <t>Hva må du vite eller finne ut om avfallet du har for å kunne bruke dette regnerket?</t>
  </si>
  <si>
    <t>* Hvilke avfallstyper/fraksjoner du har (avfallsstoffnummer) på anlegget
* Hvor mye du har/kan ha av hver avfallsfraksjon på anlegget
* Kapasitet for lagertanker
* Mest mulig om sammensetning til avfallet og innholdet av farlige stoffer.</t>
  </si>
  <si>
    <r>
      <rPr>
        <b/>
        <sz val="11"/>
        <color theme="1"/>
        <rFont val="Calibri"/>
        <family val="2"/>
        <scheme val="minor"/>
      </rPr>
      <t>Skjema for utfylling av virksomheten</t>
    </r>
    <r>
      <rPr>
        <sz val="11"/>
        <color theme="1"/>
        <rFont val="Calibri"/>
        <family val="2"/>
        <scheme val="minor"/>
      </rPr>
      <t>. Består av en del 1 og en del 2 som svarer til vedlegg I, del 1 og del 2 i SUF. Del 1 brukes for avfall som klassifiseres på grunnlag av farlige egenskaper, del 2 brukes for avfall som plasseres som spesifisert farlig kjemikalier.</t>
    </r>
  </si>
  <si>
    <r>
      <rPr>
        <b/>
        <sz val="11"/>
        <color theme="1"/>
        <rFont val="Calibri"/>
        <family val="2"/>
        <scheme val="minor"/>
      </rPr>
      <t>Skjema for utfylling av virksomheten</t>
    </r>
    <r>
      <rPr>
        <sz val="11"/>
        <color theme="1"/>
        <rFont val="Calibri"/>
        <family val="2"/>
        <scheme val="minor"/>
      </rPr>
      <t xml:space="preserve">. Består av en del 1 og en del 2 som svarer til del 1 og del 2 i SUF. Del 1 brukes for avfall som klassifiseres på grunnlag av farlige egenskaper, del to for avfall og eventuelle rene kjemikalier som er spesifisert farlige kjemikalier. 
Summeringsregel gjelder ikke for klassen andre farer. Denne arkfanen avviker derfor fra de som gjelder brannfare, helsefare og miljøfare. </t>
    </r>
  </si>
  <si>
    <t>Fra ADR/RID transportregelverket</t>
  </si>
  <si>
    <t>Kode + beskrivelse,uten spesifiserte</t>
  </si>
  <si>
    <t>Mengde-begrensning gitt i tillatelse</t>
  </si>
  <si>
    <r>
      <t>q</t>
    </r>
    <r>
      <rPr>
        <b/>
        <vertAlign val="subscript"/>
        <sz val="11"/>
        <color theme="1"/>
        <rFont val="Calibri"/>
        <family val="2"/>
        <scheme val="minor"/>
      </rPr>
      <t>x</t>
    </r>
    <r>
      <rPr>
        <b/>
        <sz val="11"/>
        <color theme="1"/>
        <rFont val="Calibri"/>
        <family val="2"/>
        <scheme val="minor"/>
      </rPr>
      <t xml:space="preserve">, mengde lagret
</t>
    </r>
  </si>
  <si>
    <r>
      <t>Q</t>
    </r>
    <r>
      <rPr>
        <b/>
        <vertAlign val="subscript"/>
        <sz val="11"/>
        <color theme="1"/>
        <rFont val="Calibri"/>
        <family val="2"/>
        <scheme val="minor"/>
      </rPr>
      <t>UX-</t>
    </r>
    <r>
      <rPr>
        <b/>
        <vertAlign val="subscript"/>
        <sz val="11"/>
        <color theme="1"/>
        <rFont val="Calibri"/>
        <family val="2"/>
      </rPr>
      <t>§6</t>
    </r>
    <r>
      <rPr>
        <b/>
        <sz val="11"/>
        <color theme="1"/>
        <rFont val="Calibri"/>
        <family val="2"/>
        <scheme val="minor"/>
      </rPr>
      <t>, mengdebegrensning, meldepliktig</t>
    </r>
  </si>
  <si>
    <r>
      <t>Q</t>
    </r>
    <r>
      <rPr>
        <b/>
        <vertAlign val="subscript"/>
        <sz val="11"/>
        <color theme="1"/>
        <rFont val="Calibri"/>
        <family val="2"/>
        <scheme val="minor"/>
      </rPr>
      <t>UX-</t>
    </r>
    <r>
      <rPr>
        <b/>
        <vertAlign val="subscript"/>
        <sz val="11"/>
        <color theme="1"/>
        <rFont val="Calibri"/>
        <family val="2"/>
      </rPr>
      <t>§9</t>
    </r>
    <r>
      <rPr>
        <b/>
        <sz val="11"/>
        <color theme="1"/>
        <rFont val="Calibri"/>
        <family val="2"/>
        <scheme val="minor"/>
      </rPr>
      <t>, mengdebegrensning, sikkerhetsrapport pliktig</t>
    </r>
  </si>
  <si>
    <t xml:space="preserve">qx, mengde lagret
</t>
  </si>
  <si>
    <t>QUX-§6, mengdebegrensning, meldepliktig</t>
  </si>
  <si>
    <t>QUX-§9, mengdebegrensning, sikkerhetsrapport pliktig</t>
  </si>
  <si>
    <t>qx/QUX-§6 - summeringsandel meldepliktig</t>
  </si>
  <si>
    <t>qx/QUX-§9 - summeringsandel sikkerhetsrapport pliktig</t>
  </si>
  <si>
    <t>H222 
H229
H223</t>
  </si>
  <si>
    <t>Tabellen viser fareklasser og farekategorier i storulykkeforskriften og CLP, faresetningskoder fra CLP, HP-egeskaper fra avfallsforskriften, og ADR/RID transportklassifisering. Tabellen kan brukes til å tilordne avfall med kjent faresetningskode eller ADR/RID trasnportklassifisering til en fareklasse/kategori. Faresetningskodene etter CLP kan finnes ved hjelp av et representativt sikkerhetsdatablad. Se mer i veilederen, kapittel 5.</t>
  </si>
  <si>
    <r>
      <t>Klasse 1 Eksplosive varer - faregruppe 1.1, 1.2, 1.3, 1.5 eller 1.6 (</t>
    </r>
    <r>
      <rPr>
        <b/>
        <sz val="11"/>
        <rFont val="Calibri"/>
        <family val="2"/>
        <scheme val="minor"/>
      </rPr>
      <t>OBS! Eksplosivt avfall kan bare komme inn som ulovlig avviksavfall med unntak av fyrverkeri</t>
    </r>
    <r>
      <rPr>
        <sz val="11"/>
        <rFont val="Calibri"/>
        <family val="2"/>
        <scheme val="minor"/>
      </rPr>
      <t xml:space="preserve">). </t>
    </r>
  </si>
  <si>
    <t>Opplisting av spesifiserte kjemikalier med vurdering mot vedlegg 1 del 2</t>
  </si>
  <si>
    <t>H2, P5c, E2</t>
  </si>
  <si>
    <t>16 08 06</t>
  </si>
  <si>
    <t>H1, H2, P5a, P5b, E1, E2, O1, O2</t>
  </si>
  <si>
    <t>1000 m3 (evt tonn)</t>
  </si>
  <si>
    <t>Eksempler på fareklasser ihht Vedlegg I i SUF</t>
  </si>
  <si>
    <r>
      <t xml:space="preserve">Registrer maksimal mengde av hver avfallstype med helsefarer som kan forekomme på anlegget. For avfall på tank skal tankens maksimale volum brukes.  For avfall som ikke er på tank brukes maksimal mengde som kan forekomme i anlegget. Se mer om dette i veilederen,  kapittel 6. Bruk kolonne K for å begrunne vurderingene. </t>
    </r>
    <r>
      <rPr>
        <b/>
        <sz val="12"/>
        <color rgb="FFFF0000"/>
        <rFont val="Calibri"/>
        <family val="2"/>
        <scheme val="minor"/>
      </rPr>
      <t>Avfallstoffnummer 7023 skal alltid regnes som "Petroleumsprodukter og alternative brensler".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</si>
</sst>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rgb="FF333333"/>
      <name val="Arial"/>
      <family val="2"/>
    </font>
    <font>
      <b/>
      <sz val="11"/>
      <color theme="1"/>
      <name val="Calibri"/>
      <family val="2"/>
      <scheme val="minor"/>
    </font>
    <font>
      <b/>
      <sz val="14"/>
      <color theme="1"/>
      <name val="Calibri"/>
      <family val="2"/>
      <scheme val="minor"/>
    </font>
    <font>
      <sz val="9"/>
      <color indexed="81"/>
      <name val="Tahoma"/>
      <family val="2"/>
    </font>
    <font>
      <b/>
      <sz val="9"/>
      <color indexed="81"/>
      <name val="Tahoma"/>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sz val="8"/>
      <name val="Calibri"/>
      <family val="2"/>
      <scheme val="minor"/>
    </font>
    <font>
      <b/>
      <vertAlign val="subscript"/>
      <sz val="11"/>
      <color theme="1"/>
      <name val="Calibri"/>
      <family val="2"/>
      <scheme val="minor"/>
    </font>
    <font>
      <b/>
      <vertAlign val="subscript"/>
      <sz val="11"/>
      <color theme="1"/>
      <name val="Calibri"/>
      <family val="2"/>
    </font>
    <font>
      <b/>
      <sz val="16"/>
      <color theme="1"/>
      <name val="Calibri"/>
      <family val="2"/>
      <scheme val="minor"/>
    </font>
    <font>
      <sz val="10"/>
      <color indexed="81"/>
      <name val="Tahoma"/>
      <family val="2"/>
    </font>
    <font>
      <b/>
      <i/>
      <sz val="11"/>
      <color rgb="FF333333"/>
      <name val="Calibri"/>
      <family val="2"/>
      <scheme val="minor"/>
    </font>
    <font>
      <b/>
      <sz val="11"/>
      <color rgb="FF333333"/>
      <name val="Calibri"/>
      <family val="2"/>
      <scheme val="minor"/>
    </font>
    <font>
      <sz val="11"/>
      <color rgb="FF333333"/>
      <name val="Calibri"/>
      <family val="2"/>
      <scheme val="minor"/>
    </font>
    <font>
      <i/>
      <sz val="11"/>
      <color rgb="FF333333"/>
      <name val="Calibri"/>
      <family val="2"/>
      <scheme val="minor"/>
    </font>
    <font>
      <b/>
      <sz val="8.25"/>
      <color rgb="FF333333"/>
      <name val="Calibri"/>
      <family val="2"/>
      <scheme val="minor"/>
    </font>
    <font>
      <b/>
      <sz val="11"/>
      <color rgb="FFFF0000"/>
      <name val="Calibri"/>
      <family val="2"/>
      <scheme val="minor"/>
    </font>
    <font>
      <sz val="8.25"/>
      <color rgb="FF333333"/>
      <name val="Calibri"/>
      <family val="2"/>
      <scheme val="minor"/>
    </font>
    <font>
      <sz val="11"/>
      <name val="Calibri"/>
      <family val="2"/>
      <scheme val="minor"/>
    </font>
    <font>
      <sz val="12"/>
      <color theme="1"/>
      <name val="Calibri"/>
      <family val="2"/>
      <scheme val="minor"/>
    </font>
    <font>
      <sz val="12"/>
      <color rgb="FF333333"/>
      <name val="Calibri"/>
      <family val="2"/>
      <scheme val="minor"/>
    </font>
    <font>
      <b/>
      <i/>
      <sz val="11"/>
      <name val="Calibri"/>
      <family val="2"/>
      <scheme val="minor"/>
    </font>
    <font>
      <b/>
      <sz val="11"/>
      <name val="Calibri"/>
      <family val="2"/>
      <scheme val="minor"/>
    </font>
    <font>
      <b/>
      <sz val="12"/>
      <color rgb="FFFF0000"/>
      <name val="Calibri"/>
      <family val="2"/>
      <scheme val="minor"/>
    </font>
  </fonts>
  <fills count="45">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s>
  <cellStyleXfs count="42">
    <xf numFmtId="0" fontId="0" fillId="0" borderId="0"/>
    <xf numFmtId="0" fontId="7" fillId="0" borderId="0" applyNumberFormat="0" applyFill="0" applyBorder="0" applyAlignment="0" applyProtection="0"/>
    <xf numFmtId="0" fontId="8" fillId="0" borderId="8" applyNumberFormat="0" applyFill="0" applyAlignment="0" applyProtection="0"/>
    <xf numFmtId="0" fontId="9" fillId="0" borderId="9" applyNumberFormat="0" applyFill="0" applyAlignment="0" applyProtection="0"/>
    <xf numFmtId="0" fontId="10" fillId="0" borderId="10"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11" applyNumberFormat="0" applyAlignment="0" applyProtection="0"/>
    <xf numFmtId="0" fontId="15" fillId="9" borderId="12" applyNumberFormat="0" applyAlignment="0" applyProtection="0"/>
    <xf numFmtId="0" fontId="16" fillId="9" borderId="11" applyNumberFormat="0" applyAlignment="0" applyProtection="0"/>
    <xf numFmtId="0" fontId="17" fillId="0" borderId="13" applyNumberFormat="0" applyFill="0" applyAlignment="0" applyProtection="0"/>
    <xf numFmtId="0" fontId="18" fillId="10" borderId="14" applyNumberFormat="0" applyAlignment="0" applyProtection="0"/>
    <xf numFmtId="0" fontId="19" fillId="0" borderId="0" applyNumberFormat="0" applyFill="0" applyBorder="0" applyAlignment="0" applyProtection="0"/>
    <xf numFmtId="0" fontId="6" fillId="11" borderId="15" applyNumberFormat="0" applyFont="0" applyAlignment="0" applyProtection="0"/>
    <xf numFmtId="0" fontId="20" fillId="0" borderId="0" applyNumberFormat="0" applyFill="0" applyBorder="0" applyAlignment="0" applyProtection="0"/>
    <xf numFmtId="0" fontId="2" fillId="0" borderId="16"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cellStyleXfs>
  <cellXfs count="374">
    <xf numFmtId="0" fontId="0" fillId="0" borderId="0" xfId="0"/>
    <xf numFmtId="0" fontId="2" fillId="0" borderId="0" xfId="0" applyFont="1"/>
    <xf numFmtId="0" fontId="3" fillId="0" borderId="0" xfId="0" applyFont="1"/>
    <xf numFmtId="0" fontId="3" fillId="0" borderId="0" xfId="0" applyFont="1" applyAlignment="1">
      <alignment horizontal="left" wrapText="1"/>
    </xf>
    <xf numFmtId="0" fontId="2" fillId="0" borderId="1" xfId="0" applyFont="1" applyBorder="1"/>
    <xf numFmtId="0" fontId="0" fillId="0" borderId="1" xfId="0" applyBorder="1"/>
    <xf numFmtId="0" fontId="0" fillId="0" borderId="0" xfId="0" applyAlignment="1">
      <alignment vertical="top"/>
    </xf>
    <xf numFmtId="0" fontId="0" fillId="0" borderId="0" xfId="0" applyAlignment="1">
      <alignment horizontal="left"/>
    </xf>
    <xf numFmtId="0" fontId="2" fillId="0" borderId="29" xfId="0" applyFont="1" applyBorder="1"/>
    <xf numFmtId="0" fontId="0" fillId="0" borderId="0" xfId="0" applyAlignment="1">
      <alignment wrapText="1"/>
    </xf>
    <xf numFmtId="0" fontId="2" fillId="0" borderId="0" xfId="0" applyFont="1" applyAlignment="1">
      <alignment horizontal="center"/>
    </xf>
    <xf numFmtId="0" fontId="0" fillId="0" borderId="5" xfId="0" applyBorder="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center" vertical="center" wrapText="1"/>
    </xf>
    <xf numFmtId="0" fontId="3" fillId="0" borderId="0" xfId="0" applyFont="1" applyAlignment="1">
      <alignment horizontal="left"/>
    </xf>
    <xf numFmtId="0" fontId="0" fillId="0" borderId="0" xfId="0" applyAlignment="1">
      <alignment horizontal="center"/>
    </xf>
    <xf numFmtId="0" fontId="2" fillId="3" borderId="1" xfId="0" applyFont="1" applyFill="1" applyBorder="1"/>
    <xf numFmtId="0" fontId="0" fillId="0" borderId="1" xfId="0" applyBorder="1" applyAlignment="1">
      <alignment horizontal="left" vertical="center"/>
    </xf>
    <xf numFmtId="0" fontId="0" fillId="0" borderId="18" xfId="0" applyBorder="1"/>
    <xf numFmtId="0" fontId="0" fillId="0" borderId="19" xfId="0" applyBorder="1"/>
    <xf numFmtId="0" fontId="2" fillId="3" borderId="21" xfId="0" applyFont="1" applyFill="1" applyBorder="1"/>
    <xf numFmtId="0" fontId="0" fillId="0" borderId="21" xfId="0" applyBorder="1"/>
    <xf numFmtId="0" fontId="2" fillId="3" borderId="25" xfId="0" applyFont="1" applyFill="1" applyBorder="1"/>
    <xf numFmtId="0" fontId="2" fillId="3" borderId="4" xfId="0" applyFont="1" applyFill="1" applyBorder="1"/>
    <xf numFmtId="0" fontId="2" fillId="0" borderId="0" xfId="0" applyFont="1" applyAlignment="1">
      <alignment horizontal="left"/>
    </xf>
    <xf numFmtId="0" fontId="1" fillId="0" borderId="0" xfId="0" applyFont="1" applyAlignment="1">
      <alignment vertical="center" wrapText="1"/>
    </xf>
    <xf numFmtId="3" fontId="0" fillId="0" borderId="1" xfId="0" applyNumberFormat="1" applyBorder="1"/>
    <xf numFmtId="0" fontId="0" fillId="0" borderId="1" xfId="0" applyBorder="1" applyAlignment="1">
      <alignment horizontal="left"/>
    </xf>
    <xf numFmtId="3" fontId="0" fillId="0" borderId="18" xfId="0" applyNumberFormat="1" applyBorder="1"/>
    <xf numFmtId="0" fontId="0" fillId="0" borderId="18" xfId="0" applyBorder="1" applyAlignment="1">
      <alignment horizontal="left"/>
    </xf>
    <xf numFmtId="3" fontId="0" fillId="0" borderId="23" xfId="0" applyNumberFormat="1" applyBorder="1"/>
    <xf numFmtId="0" fontId="0" fillId="0" borderId="23" xfId="0" applyBorder="1" applyAlignment="1">
      <alignment horizontal="left"/>
    </xf>
    <xf numFmtId="3" fontId="0" fillId="0" borderId="3" xfId="0" applyNumberFormat="1" applyBorder="1"/>
    <xf numFmtId="0" fontId="0" fillId="0" borderId="3" xfId="0" applyBorder="1" applyAlignment="1">
      <alignment horizontal="left"/>
    </xf>
    <xf numFmtId="3" fontId="0" fillId="0" borderId="5" xfId="0" applyNumberFormat="1" applyBorder="1"/>
    <xf numFmtId="0" fontId="0" fillId="0" borderId="5" xfId="0" applyBorder="1" applyAlignment="1">
      <alignment horizontal="left"/>
    </xf>
    <xf numFmtId="3" fontId="0" fillId="0" borderId="1" xfId="0" applyNumberFormat="1" applyBorder="1" applyAlignment="1">
      <alignment vertical="center" wrapText="1"/>
    </xf>
    <xf numFmtId="0" fontId="0" fillId="0" borderId="1" xfId="0" applyBorder="1" applyAlignment="1">
      <alignment horizontal="left" vertical="center" wrapText="1"/>
    </xf>
    <xf numFmtId="3" fontId="0" fillId="0" borderId="1" xfId="0" applyNumberFormat="1" applyBorder="1" applyAlignment="1">
      <alignment vertical="center"/>
    </xf>
    <xf numFmtId="3" fontId="0" fillId="0" borderId="18" xfId="0" applyNumberFormat="1" applyBorder="1" applyAlignment="1">
      <alignment vertical="center" wrapText="1"/>
    </xf>
    <xf numFmtId="0" fontId="0" fillId="0" borderId="18" xfId="0" applyBorder="1" applyAlignment="1">
      <alignment horizontal="left" vertical="center" wrapText="1"/>
    </xf>
    <xf numFmtId="3" fontId="0" fillId="0" borderId="23" xfId="0" applyNumberFormat="1" applyBorder="1" applyAlignment="1">
      <alignment vertical="center"/>
    </xf>
    <xf numFmtId="0" fontId="0" fillId="0" borderId="23" xfId="0" applyBorder="1" applyAlignment="1">
      <alignment horizontal="left" vertical="center"/>
    </xf>
    <xf numFmtId="3" fontId="0" fillId="0" borderId="3" xfId="0" applyNumberFormat="1" applyBorder="1" applyAlignment="1">
      <alignment vertical="center"/>
    </xf>
    <xf numFmtId="0" fontId="0" fillId="0" borderId="3" xfId="0" applyBorder="1" applyAlignment="1">
      <alignment horizontal="left" vertical="center"/>
    </xf>
    <xf numFmtId="3" fontId="0" fillId="0" borderId="18" xfId="0" applyNumberFormat="1" applyBorder="1" applyAlignment="1">
      <alignment vertical="center"/>
    </xf>
    <xf numFmtId="0" fontId="0" fillId="0" borderId="18" xfId="0" applyBorder="1" applyAlignment="1">
      <alignment horizontal="left" vertical="center"/>
    </xf>
    <xf numFmtId="0" fontId="0" fillId="0" borderId="49" xfId="0" applyBorder="1" applyAlignment="1">
      <alignmen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0" borderId="24" xfId="0" applyBorder="1"/>
    <xf numFmtId="0" fontId="0" fillId="0" borderId="30" xfId="0" applyBorder="1" applyAlignment="1">
      <alignment horizontal="left" vertical="top" wrapText="1"/>
    </xf>
    <xf numFmtId="0" fontId="0" fillId="0" borderId="31" xfId="0" applyBorder="1"/>
    <xf numFmtId="0" fontId="0" fillId="0" borderId="47" xfId="0" applyBorder="1" applyAlignment="1">
      <alignment horizontal="left" vertical="top" wrapText="1"/>
    </xf>
    <xf numFmtId="0" fontId="0" fillId="0" borderId="48" xfId="0" applyBorder="1"/>
    <xf numFmtId="2" fontId="2" fillId="39" borderId="32" xfId="0" applyNumberFormat="1" applyFont="1" applyFill="1" applyBorder="1"/>
    <xf numFmtId="2" fontId="2" fillId="39" borderId="33" xfId="0" applyNumberFormat="1" applyFont="1" applyFill="1" applyBorder="1"/>
    <xf numFmtId="0" fontId="0" fillId="0" borderId="51" xfId="0" applyBorder="1"/>
    <xf numFmtId="164" fontId="2" fillId="0" borderId="29" xfId="0" applyNumberFormat="1" applyFont="1" applyBorder="1"/>
    <xf numFmtId="0" fontId="2" fillId="0" borderId="1" xfId="0" applyFont="1" applyBorder="1" applyAlignment="1">
      <alignment wrapText="1"/>
    </xf>
    <xf numFmtId="0" fontId="2" fillId="0" borderId="23" xfId="0" applyFont="1" applyBorder="1"/>
    <xf numFmtId="0" fontId="0" fillId="0" borderId="50" xfId="0" applyBorder="1"/>
    <xf numFmtId="0" fontId="0" fillId="0" borderId="52" xfId="0" applyBorder="1" applyAlignment="1">
      <alignment vertical="top" wrapText="1"/>
    </xf>
    <xf numFmtId="0" fontId="0" fillId="0" borderId="49" xfId="0" applyBorder="1" applyAlignment="1">
      <alignment horizontal="center" vertical="top" wrapText="1"/>
    </xf>
    <xf numFmtId="0" fontId="0" fillId="0" borderId="49" xfId="0" applyBorder="1" applyAlignment="1">
      <alignment horizontal="center" vertical="top"/>
    </xf>
    <xf numFmtId="164" fontId="2" fillId="0" borderId="49" xfId="0" applyNumberFormat="1" applyFont="1" applyBorder="1"/>
    <xf numFmtId="0" fontId="0" fillId="0" borderId="25" xfId="0" applyBorder="1"/>
    <xf numFmtId="0" fontId="2" fillId="40" borderId="44" xfId="0" applyFont="1" applyFill="1" applyBorder="1" applyAlignment="1">
      <alignment vertical="top"/>
    </xf>
    <xf numFmtId="2" fontId="22" fillId="39" borderId="49" xfId="0" applyNumberFormat="1" applyFont="1" applyFill="1" applyBorder="1"/>
    <xf numFmtId="2" fontId="22" fillId="39" borderId="50" xfId="0" applyNumberFormat="1" applyFont="1" applyFill="1" applyBorder="1"/>
    <xf numFmtId="0" fontId="0" fillId="40" borderId="1" xfId="0" applyFill="1" applyBorder="1" applyAlignment="1">
      <alignment horizontal="right"/>
    </xf>
    <xf numFmtId="0" fontId="0" fillId="40" borderId="23" xfId="0" applyFill="1" applyBorder="1" applyAlignment="1">
      <alignment horizontal="right"/>
    </xf>
    <xf numFmtId="2" fontId="2" fillId="40" borderId="39" xfId="0" applyNumberFormat="1" applyFont="1" applyFill="1" applyBorder="1"/>
    <xf numFmtId="0" fontId="0" fillId="40" borderId="18" xfId="0" applyFill="1" applyBorder="1"/>
    <xf numFmtId="2" fontId="0" fillId="40" borderId="18" xfId="0" applyNumberFormat="1" applyFill="1" applyBorder="1"/>
    <xf numFmtId="0" fontId="0" fillId="40" borderId="1" xfId="0" applyFill="1" applyBorder="1"/>
    <xf numFmtId="2" fontId="0" fillId="40" borderId="1" xfId="0" applyNumberFormat="1" applyFill="1" applyBorder="1"/>
    <xf numFmtId="0" fontId="0" fillId="40" borderId="23" xfId="0" applyFill="1" applyBorder="1"/>
    <xf numFmtId="2" fontId="0" fillId="40" borderId="23" xfId="0" applyNumberFormat="1" applyFill="1" applyBorder="1"/>
    <xf numFmtId="0" fontId="0" fillId="40" borderId="34" xfId="0" applyFill="1" applyBorder="1"/>
    <xf numFmtId="164" fontId="0" fillId="40" borderId="18" xfId="0" applyNumberFormat="1" applyFill="1" applyBorder="1"/>
    <xf numFmtId="164" fontId="0" fillId="40" borderId="1" xfId="0" applyNumberFormat="1" applyFill="1" applyBorder="1"/>
    <xf numFmtId="164" fontId="0" fillId="40" borderId="23" xfId="0" applyNumberFormat="1" applyFill="1" applyBorder="1"/>
    <xf numFmtId="0" fontId="0" fillId="40" borderId="1" xfId="0" applyFill="1" applyBorder="1" applyAlignment="1">
      <alignment vertical="center"/>
    </xf>
    <xf numFmtId="0" fontId="0" fillId="40" borderId="60" xfId="0" applyFill="1" applyBorder="1" applyAlignment="1">
      <alignment vertical="center"/>
    </xf>
    <xf numFmtId="0" fontId="0" fillId="40" borderId="61" xfId="0" applyFill="1" applyBorder="1" applyAlignment="1">
      <alignment vertical="center"/>
    </xf>
    <xf numFmtId="0" fontId="0" fillId="40" borderId="62" xfId="0" applyFill="1" applyBorder="1" applyAlignment="1">
      <alignment vertical="center"/>
    </xf>
    <xf numFmtId="3" fontId="0" fillId="40" borderId="23" xfId="0" applyNumberFormat="1" applyFill="1" applyBorder="1"/>
    <xf numFmtId="0" fontId="0" fillId="40" borderId="59" xfId="0" applyFill="1" applyBorder="1"/>
    <xf numFmtId="0" fontId="0" fillId="40" borderId="58" xfId="0" applyFill="1" applyBorder="1" applyAlignment="1">
      <alignment horizontal="center" vertical="center"/>
    </xf>
    <xf numFmtId="0" fontId="0" fillId="40" borderId="2" xfId="0" applyFill="1" applyBorder="1" applyAlignment="1">
      <alignment horizontal="center" vertical="center"/>
    </xf>
    <xf numFmtId="0" fontId="0" fillId="40" borderId="59" xfId="0" applyFill="1" applyBorder="1" applyAlignment="1">
      <alignment horizontal="center" vertical="center"/>
    </xf>
    <xf numFmtId="0" fontId="0" fillId="40" borderId="60" xfId="0" applyFill="1" applyBorder="1"/>
    <xf numFmtId="0" fontId="0" fillId="40" borderId="18" xfId="0" applyFill="1" applyBorder="1" applyAlignment="1">
      <alignment vertical="center"/>
    </xf>
    <xf numFmtId="0" fontId="0" fillId="40" borderId="23" xfId="0" applyFill="1" applyBorder="1" applyAlignment="1">
      <alignment vertical="center"/>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vertical="center"/>
    </xf>
    <xf numFmtId="0" fontId="26" fillId="42" borderId="0" xfId="0" applyFont="1" applyFill="1"/>
    <xf numFmtId="0" fontId="26" fillId="43" borderId="0" xfId="0" applyFont="1" applyFill="1"/>
    <xf numFmtId="0" fontId="2" fillId="40" borderId="49" xfId="0" applyFont="1" applyFill="1" applyBorder="1" applyAlignment="1">
      <alignment horizontal="center" vertical="center" wrapText="1"/>
    </xf>
    <xf numFmtId="0" fontId="2" fillId="40" borderId="50" xfId="0" applyFont="1" applyFill="1" applyBorder="1" applyAlignment="1">
      <alignment horizontal="center" vertical="center" wrapText="1"/>
    </xf>
    <xf numFmtId="0" fontId="28" fillId="2" borderId="17" xfId="0" applyFont="1" applyFill="1" applyBorder="1" applyAlignment="1">
      <alignment horizontal="left" vertical="center" wrapText="1"/>
    </xf>
    <xf numFmtId="0" fontId="28" fillId="2" borderId="1"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3" borderId="20"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0" fontId="28" fillId="3" borderId="4" xfId="0" applyFont="1" applyFill="1" applyBorder="1" applyAlignment="1" applyProtection="1">
      <alignment vertical="center" wrapText="1"/>
      <protection locked="0"/>
    </xf>
    <xf numFmtId="0" fontId="30" fillId="36" borderId="20" xfId="0" applyFont="1" applyFill="1" applyBorder="1" applyAlignment="1" applyProtection="1">
      <alignment vertical="center" wrapText="1"/>
      <protection locked="0"/>
    </xf>
    <xf numFmtId="0" fontId="30"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0" fillId="0" borderId="21" xfId="0" applyBorder="1" applyAlignment="1">
      <alignment vertical="center"/>
    </xf>
    <xf numFmtId="0" fontId="30" fillId="2" borderId="20" xfId="0" applyFont="1" applyFill="1" applyBorder="1" applyAlignment="1" applyProtection="1">
      <alignment vertical="center" wrapText="1"/>
      <protection locked="0"/>
    </xf>
    <xf numFmtId="0" fontId="0" fillId="0" borderId="21" xfId="0" applyBorder="1" applyAlignment="1">
      <alignment horizontal="left" vertical="center"/>
    </xf>
    <xf numFmtId="0" fontId="0" fillId="0" borderId="21" xfId="0" applyBorder="1" applyAlignment="1">
      <alignment wrapText="1"/>
    </xf>
    <xf numFmtId="0" fontId="30" fillId="0" borderId="20" xfId="0" applyFont="1" applyBorder="1" applyAlignment="1" applyProtection="1">
      <alignment vertical="center" wrapText="1"/>
      <protection locked="0"/>
    </xf>
    <xf numFmtId="0" fontId="28" fillId="3" borderId="20" xfId="0" applyFont="1" applyFill="1" applyBorder="1" applyAlignment="1">
      <alignment vertical="center" wrapText="1"/>
    </xf>
    <xf numFmtId="0" fontId="28" fillId="3" borderId="1" xfId="0" applyFont="1" applyFill="1" applyBorder="1" applyAlignment="1">
      <alignment vertical="center" wrapText="1"/>
    </xf>
    <xf numFmtId="0" fontId="30" fillId="4" borderId="20" xfId="0" applyFont="1" applyFill="1" applyBorder="1" applyAlignment="1">
      <alignment vertical="center" wrapText="1"/>
    </xf>
    <xf numFmtId="0" fontId="30" fillId="0" borderId="20" xfId="0" applyFont="1" applyBorder="1" applyAlignment="1">
      <alignment vertical="center" wrapText="1"/>
    </xf>
    <xf numFmtId="0" fontId="0" fillId="3" borderId="1" xfId="0" applyFill="1" applyBorder="1"/>
    <xf numFmtId="0" fontId="0" fillId="3" borderId="21" xfId="0" applyFill="1" applyBorder="1"/>
    <xf numFmtId="0" fontId="30" fillId="37" borderId="20" xfId="0" applyFont="1" applyFill="1" applyBorder="1" applyAlignment="1">
      <alignment vertical="center" wrapText="1"/>
    </xf>
    <xf numFmtId="0" fontId="30" fillId="0" borderId="1" xfId="0" applyFont="1" applyBorder="1" applyAlignment="1">
      <alignment horizontal="center" vertical="center" wrapText="1"/>
    </xf>
    <xf numFmtId="0" fontId="30" fillId="38" borderId="20" xfId="0" applyFont="1" applyFill="1" applyBorder="1" applyAlignment="1">
      <alignment vertical="center" wrapText="1"/>
    </xf>
    <xf numFmtId="0" fontId="30" fillId="38" borderId="22" xfId="0" applyFont="1" applyFill="1" applyBorder="1" applyAlignment="1">
      <alignment vertical="center" wrapText="1"/>
    </xf>
    <xf numFmtId="0" fontId="30" fillId="0" borderId="23" xfId="0" applyFont="1" applyBorder="1" applyAlignment="1">
      <alignment horizontal="center" vertical="center" wrapText="1"/>
    </xf>
    <xf numFmtId="0" fontId="0" fillId="0" borderId="23" xfId="0" applyBorder="1"/>
    <xf numFmtId="0" fontId="0" fillId="0" borderId="24" xfId="0" applyBorder="1" applyAlignment="1">
      <alignment wrapText="1"/>
    </xf>
    <xf numFmtId="0" fontId="30" fillId="36" borderId="17" xfId="0" applyFont="1" applyFill="1" applyBorder="1" applyAlignment="1">
      <alignment horizontal="left" vertical="center" wrapText="1"/>
    </xf>
    <xf numFmtId="0" fontId="30" fillId="36" borderId="18" xfId="0" applyFont="1" applyFill="1" applyBorder="1" applyAlignment="1">
      <alignment vertical="center" wrapText="1"/>
    </xf>
    <xf numFmtId="0" fontId="0" fillId="0" borderId="18" xfId="0" applyBorder="1" applyAlignment="1">
      <alignment wrapText="1"/>
    </xf>
    <xf numFmtId="0" fontId="0" fillId="0" borderId="19" xfId="0" applyBorder="1" applyAlignment="1">
      <alignment wrapText="1"/>
    </xf>
    <xf numFmtId="0" fontId="30" fillId="36" borderId="20" xfId="0" applyFont="1" applyFill="1" applyBorder="1" applyAlignment="1">
      <alignment horizontal="left" vertical="center" wrapText="1"/>
    </xf>
    <xf numFmtId="0" fontId="30" fillId="36" borderId="1" xfId="0" applyFont="1" applyFill="1" applyBorder="1" applyAlignment="1">
      <alignment vertical="center" wrapText="1"/>
    </xf>
    <xf numFmtId="0" fontId="30" fillId="36" borderId="22" xfId="0" applyFont="1" applyFill="1" applyBorder="1" applyAlignment="1">
      <alignment horizontal="left" vertical="center" wrapText="1"/>
    </xf>
    <xf numFmtId="0" fontId="30" fillId="36" borderId="23" xfId="0" applyFont="1" applyFill="1" applyBorder="1" applyAlignment="1">
      <alignment vertical="center" wrapText="1"/>
    </xf>
    <xf numFmtId="0" fontId="0" fillId="0" borderId="23" xfId="0" applyBorder="1" applyAlignment="1">
      <alignment wrapText="1"/>
    </xf>
    <xf numFmtId="0" fontId="30" fillId="4" borderId="45" xfId="0" applyFont="1" applyFill="1" applyBorder="1" applyAlignment="1">
      <alignment horizontal="left" vertical="center" wrapText="1"/>
    </xf>
    <xf numFmtId="0" fontId="30" fillId="4" borderId="4" xfId="0" applyFont="1" applyFill="1" applyBorder="1" applyAlignment="1">
      <alignment vertical="center" wrapText="1"/>
    </xf>
    <xf numFmtId="0" fontId="0" fillId="0" borderId="4" xfId="0" applyBorder="1" applyAlignment="1">
      <alignment wrapText="1"/>
    </xf>
    <xf numFmtId="0" fontId="0" fillId="0" borderId="25" xfId="0" applyBorder="1" applyAlignment="1">
      <alignment wrapText="1"/>
    </xf>
    <xf numFmtId="0" fontId="30" fillId="4" borderId="20" xfId="0" applyFont="1" applyFill="1" applyBorder="1" applyAlignment="1">
      <alignment horizontal="left" vertical="center" wrapText="1"/>
    </xf>
    <xf numFmtId="0" fontId="30" fillId="4" borderId="1" xfId="0" applyFont="1" applyFill="1" applyBorder="1" applyAlignment="1">
      <alignment vertical="center" wrapText="1"/>
    </xf>
    <xf numFmtId="0" fontId="30" fillId="0" borderId="1" xfId="0" applyFont="1" applyBorder="1" applyAlignment="1">
      <alignment horizontal="right" vertical="center" wrapText="1"/>
    </xf>
    <xf numFmtId="0" fontId="30" fillId="4" borderId="1" xfId="0" applyFont="1" applyFill="1" applyBorder="1" applyAlignment="1">
      <alignment vertical="center"/>
    </xf>
    <xf numFmtId="0" fontId="30" fillId="4" borderId="22" xfId="0" applyFont="1" applyFill="1" applyBorder="1" applyAlignment="1">
      <alignment horizontal="left" vertical="center" wrapText="1"/>
    </xf>
    <xf numFmtId="0" fontId="30" fillId="4" borderId="23" xfId="0" applyFont="1" applyFill="1" applyBorder="1" applyAlignment="1">
      <alignment vertical="center" wrapText="1"/>
    </xf>
    <xf numFmtId="0" fontId="30" fillId="0" borderId="23" xfId="0" applyFont="1" applyBorder="1" applyAlignment="1">
      <alignment horizontal="right" vertical="center" wrapText="1"/>
    </xf>
    <xf numFmtId="0" fontId="30" fillId="37" borderId="17" xfId="0" applyFont="1" applyFill="1" applyBorder="1" applyAlignment="1">
      <alignment horizontal="left" vertical="center" wrapText="1"/>
    </xf>
    <xf numFmtId="0" fontId="30" fillId="37" borderId="18" xfId="0" applyFont="1" applyFill="1" applyBorder="1" applyAlignment="1">
      <alignment vertical="center" wrapText="1"/>
    </xf>
    <xf numFmtId="0" fontId="30" fillId="37" borderId="20" xfId="0" applyFont="1" applyFill="1" applyBorder="1" applyAlignment="1">
      <alignment horizontal="left" vertical="center" wrapText="1"/>
    </xf>
    <xf numFmtId="0" fontId="30" fillId="37" borderId="1" xfId="0" applyFont="1" applyFill="1" applyBorder="1" applyAlignment="1">
      <alignment vertical="center" wrapText="1"/>
    </xf>
    <xf numFmtId="0" fontId="30" fillId="0" borderId="2" xfId="0" applyFont="1" applyBorder="1" applyAlignment="1">
      <alignment horizontal="right" vertical="center" wrapText="1"/>
    </xf>
    <xf numFmtId="0" fontId="0" fillId="0" borderId="3" xfId="0" applyBorder="1"/>
    <xf numFmtId="0" fontId="30" fillId="37" borderId="47" xfId="0" applyFont="1" applyFill="1" applyBorder="1" applyAlignment="1">
      <alignment horizontal="left" vertical="center" wrapText="1"/>
    </xf>
    <xf numFmtId="0" fontId="30" fillId="37" borderId="5" xfId="0" applyFont="1" applyFill="1" applyBorder="1" applyAlignment="1">
      <alignment vertical="center" wrapText="1"/>
    </xf>
    <xf numFmtId="0" fontId="30" fillId="0" borderId="7" xfId="0" applyFont="1" applyBorder="1" applyAlignment="1">
      <alignment horizontal="right" vertical="center" wrapText="1"/>
    </xf>
    <xf numFmtId="0" fontId="30" fillId="0" borderId="5" xfId="0" applyFont="1" applyBorder="1" applyAlignment="1">
      <alignment horizontal="right" vertical="center" wrapText="1"/>
    </xf>
    <xf numFmtId="0" fontId="0" fillId="0" borderId="5" xfId="0" applyBorder="1"/>
    <xf numFmtId="0" fontId="30" fillId="38" borderId="17" xfId="0" applyFont="1" applyFill="1" applyBorder="1" applyAlignment="1">
      <alignment horizontal="left" vertical="center" wrapText="1"/>
    </xf>
    <xf numFmtId="0" fontId="30" fillId="38" borderId="18" xfId="0" applyFont="1" applyFill="1" applyBorder="1" applyAlignment="1">
      <alignment horizontal="left" vertical="center" wrapText="1"/>
    </xf>
    <xf numFmtId="0" fontId="30" fillId="0" borderId="18" xfId="0" applyFont="1" applyBorder="1" applyAlignment="1">
      <alignment horizontal="right" vertical="center" wrapText="1"/>
    </xf>
    <xf numFmtId="0" fontId="30" fillId="0" borderId="19" xfId="0" applyFont="1" applyBorder="1" applyAlignment="1">
      <alignment horizontal="right" vertical="center" wrapText="1"/>
    </xf>
    <xf numFmtId="0" fontId="30" fillId="38" borderId="20" xfId="0" applyFont="1" applyFill="1" applyBorder="1" applyAlignment="1">
      <alignment horizontal="left" vertical="center" wrapText="1"/>
    </xf>
    <xf numFmtId="0" fontId="30" fillId="38" borderId="1" xfId="0" applyFont="1" applyFill="1" applyBorder="1" applyAlignment="1">
      <alignment horizontal="left" vertical="center" wrapText="1"/>
    </xf>
    <xf numFmtId="0" fontId="30" fillId="0" borderId="21" xfId="0" applyFont="1" applyBorder="1" applyAlignment="1">
      <alignment horizontal="right" vertical="center" wrapText="1"/>
    </xf>
    <xf numFmtId="0" fontId="30" fillId="38" borderId="22" xfId="0" applyFont="1" applyFill="1" applyBorder="1" applyAlignment="1">
      <alignment horizontal="left" vertical="center" wrapText="1"/>
    </xf>
    <xf numFmtId="0" fontId="30" fillId="38" borderId="23" xfId="0" applyFont="1" applyFill="1" applyBorder="1" applyAlignment="1">
      <alignment horizontal="left"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left" vertical="center" wrapText="1"/>
    </xf>
    <xf numFmtId="0" fontId="30" fillId="2" borderId="1" xfId="0" applyFont="1" applyFill="1" applyBorder="1" applyAlignment="1">
      <alignment vertical="center" wrapText="1"/>
    </xf>
    <xf numFmtId="0" fontId="30" fillId="2" borderId="1" xfId="0" applyFont="1" applyFill="1" applyBorder="1" applyAlignment="1">
      <alignment horizontal="left" vertical="center" wrapText="1"/>
    </xf>
    <xf numFmtId="0" fontId="0" fillId="0" borderId="1" xfId="0" applyBorder="1" applyAlignment="1">
      <alignment vertical="center"/>
    </xf>
    <xf numFmtId="0" fontId="0" fillId="0" borderId="3" xfId="0" applyBorder="1" applyAlignment="1">
      <alignment vertical="center"/>
    </xf>
    <xf numFmtId="0" fontId="30" fillId="2" borderId="1" xfId="0" applyFont="1" applyFill="1" applyBorder="1" applyAlignment="1">
      <alignment horizontal="left" vertical="top" wrapText="1"/>
    </xf>
    <xf numFmtId="0" fontId="0" fillId="0" borderId="3" xfId="0" applyBorder="1" applyAlignment="1">
      <alignment horizontal="right" vertical="center"/>
    </xf>
    <xf numFmtId="0" fontId="29" fillId="2" borderId="1" xfId="0" applyFont="1" applyFill="1" applyBorder="1" applyAlignment="1">
      <alignment vertical="center" wrapText="1"/>
    </xf>
    <xf numFmtId="49" fontId="30" fillId="2" borderId="1" xfId="0" applyNumberFormat="1" applyFont="1" applyFill="1" applyBorder="1" applyAlignment="1">
      <alignment vertical="center" wrapText="1"/>
    </xf>
    <xf numFmtId="0" fontId="0" fillId="41" borderId="18" xfId="0" applyFill="1" applyBorder="1" applyAlignment="1">
      <alignment horizontal="left"/>
    </xf>
    <xf numFmtId="0" fontId="0" fillId="40" borderId="18" xfId="0" applyFill="1" applyBorder="1" applyAlignment="1">
      <alignment horizontal="right"/>
    </xf>
    <xf numFmtId="2" fontId="0" fillId="40" borderId="18" xfId="0" applyNumberFormat="1" applyFill="1" applyBorder="1" applyAlignment="1">
      <alignment horizontal="right" vertical="center" wrapText="1"/>
    </xf>
    <xf numFmtId="0" fontId="0" fillId="40" borderId="44" xfId="0" applyFill="1" applyBorder="1"/>
    <xf numFmtId="0" fontId="0" fillId="41" borderId="1" xfId="0" applyFill="1" applyBorder="1" applyAlignment="1">
      <alignment horizontal="left"/>
    </xf>
    <xf numFmtId="2" fontId="0" fillId="40" borderId="1" xfId="0" applyNumberFormat="1" applyFill="1" applyBorder="1" applyAlignment="1">
      <alignment horizontal="right" vertical="center" wrapText="1"/>
    </xf>
    <xf numFmtId="0" fontId="0" fillId="41" borderId="3" xfId="0" applyFill="1" applyBorder="1" applyAlignment="1">
      <alignment horizontal="left"/>
    </xf>
    <xf numFmtId="0" fontId="0" fillId="40" borderId="3" xfId="0" applyFill="1" applyBorder="1" applyAlignment="1">
      <alignment horizontal="right"/>
    </xf>
    <xf numFmtId="2" fontId="0" fillId="40" borderId="3" xfId="0" applyNumberFormat="1" applyFill="1" applyBorder="1" applyAlignment="1">
      <alignment horizontal="right" vertical="center" wrapText="1"/>
    </xf>
    <xf numFmtId="0" fontId="30" fillId="0" borderId="0" xfId="0" applyFont="1" applyAlignment="1">
      <alignment vertical="center" wrapText="1"/>
    </xf>
    <xf numFmtId="0" fontId="0" fillId="41" borderId="23" xfId="0" applyFill="1" applyBorder="1" applyAlignment="1">
      <alignment horizontal="left"/>
    </xf>
    <xf numFmtId="2" fontId="0" fillId="40" borderId="23" xfId="0" applyNumberFormat="1" applyFill="1" applyBorder="1" applyAlignment="1">
      <alignment horizontal="right" vertical="center" wrapText="1"/>
    </xf>
    <xf numFmtId="0" fontId="0" fillId="40" borderId="32" xfId="0" applyFill="1" applyBorder="1"/>
    <xf numFmtId="0" fontId="0" fillId="41" borderId="5" xfId="0" applyFill="1" applyBorder="1" applyAlignment="1">
      <alignment horizontal="left"/>
    </xf>
    <xf numFmtId="0" fontId="0" fillId="40" borderId="5" xfId="0" applyFill="1" applyBorder="1" applyAlignment="1">
      <alignment horizontal="right"/>
    </xf>
    <xf numFmtId="2" fontId="0" fillId="40" borderId="5" xfId="0" applyNumberFormat="1" applyFill="1" applyBorder="1" applyAlignment="1">
      <alignment horizontal="right" vertical="center" wrapText="1"/>
    </xf>
    <xf numFmtId="0" fontId="0" fillId="40" borderId="34" xfId="0" applyFill="1" applyBorder="1" applyAlignment="1">
      <alignment vertical="top"/>
    </xf>
    <xf numFmtId="0" fontId="0" fillId="41" borderId="18" xfId="0" applyFill="1" applyBorder="1" applyAlignment="1">
      <alignment horizontal="left" vertical="center" wrapText="1"/>
    </xf>
    <xf numFmtId="0" fontId="0" fillId="41" borderId="1" xfId="0" applyFill="1" applyBorder="1" applyAlignment="1">
      <alignment horizontal="left" vertical="center" wrapText="1"/>
    </xf>
    <xf numFmtId="0" fontId="0" fillId="40" borderId="44" xfId="0" applyFill="1" applyBorder="1" applyAlignment="1">
      <alignment vertical="top"/>
    </xf>
    <xf numFmtId="0" fontId="0" fillId="41" borderId="1" xfId="0" applyFill="1" applyBorder="1" applyAlignment="1">
      <alignment horizontal="left" vertical="center"/>
    </xf>
    <xf numFmtId="0" fontId="0" fillId="41" borderId="3" xfId="0" applyFill="1" applyBorder="1" applyAlignment="1">
      <alignment horizontal="left" vertical="center"/>
    </xf>
    <xf numFmtId="0" fontId="0" fillId="41" borderId="18" xfId="0" applyFill="1" applyBorder="1" applyAlignment="1">
      <alignment horizontal="left" vertical="center"/>
    </xf>
    <xf numFmtId="0" fontId="0" fillId="0" borderId="43" xfId="0" applyBorder="1"/>
    <xf numFmtId="0" fontId="0" fillId="40" borderId="39" xfId="0" applyFill="1" applyBorder="1" applyAlignment="1">
      <alignment horizontal="center" vertical="top" wrapText="1"/>
    </xf>
    <xf numFmtId="0" fontId="0" fillId="40" borderId="39" xfId="0" applyFill="1" applyBorder="1" applyAlignment="1">
      <alignment horizontal="left" vertical="top"/>
    </xf>
    <xf numFmtId="0" fontId="0" fillId="40" borderId="40" xfId="0" applyFill="1" applyBorder="1"/>
    <xf numFmtId="0" fontId="0" fillId="40" borderId="37" xfId="0" applyFill="1" applyBorder="1"/>
    <xf numFmtId="0" fontId="0" fillId="0" borderId="55" xfId="0" applyBorder="1"/>
    <xf numFmtId="0" fontId="0" fillId="40" borderId="18" xfId="0" applyFill="1" applyBorder="1" applyAlignment="1">
      <alignment horizontal="left"/>
    </xf>
    <xf numFmtId="2" fontId="0" fillId="40" borderId="26" xfId="0" applyNumberFormat="1" applyFill="1" applyBorder="1"/>
    <xf numFmtId="0" fontId="0" fillId="40" borderId="38" xfId="0" applyFill="1" applyBorder="1"/>
    <xf numFmtId="0" fontId="0" fillId="0" borderId="56" xfId="0" applyBorder="1"/>
    <xf numFmtId="0" fontId="0" fillId="40" borderId="1" xfId="0" applyFill="1" applyBorder="1" applyAlignment="1">
      <alignment horizontal="left"/>
    </xf>
    <xf numFmtId="2" fontId="0" fillId="40" borderId="6" xfId="0" applyNumberFormat="1" applyFill="1" applyBorder="1"/>
    <xf numFmtId="0" fontId="0" fillId="0" borderId="57" xfId="0" applyBorder="1"/>
    <xf numFmtId="0" fontId="0" fillId="40" borderId="23" xfId="0" applyFill="1" applyBorder="1" applyAlignment="1">
      <alignment horizontal="left"/>
    </xf>
    <xf numFmtId="2" fontId="0" fillId="40" borderId="27" xfId="0" applyNumberFormat="1" applyFill="1" applyBorder="1"/>
    <xf numFmtId="0" fontId="0" fillId="0" borderId="45" xfId="0" applyBorder="1"/>
    <xf numFmtId="0" fontId="0" fillId="0" borderId="4" xfId="0" applyBorder="1"/>
    <xf numFmtId="0" fontId="0" fillId="40" borderId="4" xfId="0" applyFill="1" applyBorder="1" applyAlignment="1">
      <alignment horizontal="left"/>
    </xf>
    <xf numFmtId="0" fontId="0" fillId="40" borderId="4" xfId="0" applyFill="1" applyBorder="1"/>
    <xf numFmtId="2" fontId="0" fillId="40" borderId="4" xfId="0" applyNumberFormat="1" applyFill="1" applyBorder="1"/>
    <xf numFmtId="0" fontId="0" fillId="0" borderId="20" xfId="0" applyBorder="1"/>
    <xf numFmtId="0" fontId="0" fillId="0" borderId="30" xfId="0" applyBorder="1"/>
    <xf numFmtId="0" fontId="0" fillId="40" borderId="3" xfId="0" applyFill="1" applyBorder="1" applyAlignment="1">
      <alignment horizontal="left"/>
    </xf>
    <xf numFmtId="0" fontId="0" fillId="40" borderId="3" xfId="0" applyFill="1" applyBorder="1"/>
    <xf numFmtId="2" fontId="0" fillId="40" borderId="3" xfId="0" applyNumberFormat="1" applyFill="1" applyBorder="1"/>
    <xf numFmtId="0" fontId="0" fillId="40" borderId="33" xfId="0" applyFill="1" applyBorder="1"/>
    <xf numFmtId="0" fontId="0" fillId="0" borderId="46" xfId="0" applyBorder="1"/>
    <xf numFmtId="0" fontId="0" fillId="0" borderId="53" xfId="0" applyBorder="1"/>
    <xf numFmtId="0" fontId="0" fillId="40" borderId="53" xfId="0" applyFill="1" applyBorder="1" applyAlignment="1">
      <alignment horizontal="left"/>
    </xf>
    <xf numFmtId="0" fontId="0" fillId="40" borderId="53" xfId="0" applyFill="1" applyBorder="1"/>
    <xf numFmtId="2" fontId="0" fillId="40" borderId="53" xfId="0" applyNumberFormat="1" applyFill="1" applyBorder="1"/>
    <xf numFmtId="0" fontId="0" fillId="0" borderId="54" xfId="0" applyBorder="1"/>
    <xf numFmtId="0" fontId="0" fillId="0" borderId="22" xfId="0" applyBorder="1"/>
    <xf numFmtId="0" fontId="26" fillId="36" borderId="0" xfId="0" applyFont="1" applyFill="1" applyAlignment="1">
      <alignment vertical="top"/>
    </xf>
    <xf numFmtId="0" fontId="22" fillId="0" borderId="0" xfId="0" applyFont="1" applyAlignment="1">
      <alignment horizontal="left" vertical="center"/>
    </xf>
    <xf numFmtId="0" fontId="0" fillId="40" borderId="63" xfId="0" applyFill="1" applyBorder="1" applyAlignment="1">
      <alignment horizontal="center" vertical="center"/>
    </xf>
    <xf numFmtId="3" fontId="0" fillId="0" borderId="4" xfId="0" applyNumberFormat="1" applyBorder="1"/>
    <xf numFmtId="0" fontId="0" fillId="40" borderId="4" xfId="0" applyFill="1" applyBorder="1" applyAlignment="1">
      <alignment horizontal="right"/>
    </xf>
    <xf numFmtId="164" fontId="0" fillId="40" borderId="4" xfId="0" applyNumberFormat="1" applyFill="1" applyBorder="1"/>
    <xf numFmtId="0" fontId="26" fillId="39" borderId="0" xfId="0" applyFont="1" applyFill="1"/>
    <xf numFmtId="0" fontId="2" fillId="0" borderId="0" xfId="0" applyFont="1" applyAlignment="1">
      <alignment horizontal="center" vertical="center"/>
    </xf>
    <xf numFmtId="0" fontId="2" fillId="0" borderId="0" xfId="0" applyFont="1" applyAlignment="1">
      <alignment wrapText="1"/>
    </xf>
    <xf numFmtId="0" fontId="2" fillId="40" borderId="49" xfId="0" applyFont="1" applyFill="1" applyBorder="1" applyAlignment="1">
      <alignment horizontal="left" vertical="center" wrapText="1"/>
    </xf>
    <xf numFmtId="0" fontId="2" fillId="40" borderId="49" xfId="0" applyFont="1" applyFill="1" applyBorder="1" applyAlignment="1">
      <alignment vertical="center" wrapText="1"/>
    </xf>
    <xf numFmtId="0" fontId="0" fillId="40" borderId="34" xfId="0" applyFill="1" applyBorder="1" applyAlignment="1">
      <alignment vertical="center"/>
    </xf>
    <xf numFmtId="0" fontId="0" fillId="40" borderId="44" xfId="0" applyFill="1" applyBorder="1" applyAlignment="1">
      <alignment vertical="center"/>
    </xf>
    <xf numFmtId="0" fontId="0" fillId="40" borderId="32" xfId="0" applyFill="1" applyBorder="1" applyAlignment="1">
      <alignment vertical="center"/>
    </xf>
    <xf numFmtId="0" fontId="2" fillId="40" borderId="29" xfId="0" applyFont="1" applyFill="1" applyBorder="1" applyAlignment="1">
      <alignment vertical="top"/>
    </xf>
    <xf numFmtId="0" fontId="0" fillId="40" borderId="0" xfId="0" applyFill="1" applyAlignment="1">
      <alignment horizontal="center" vertical="top" wrapText="1"/>
    </xf>
    <xf numFmtId="0" fontId="0" fillId="40" borderId="0" xfId="0" applyFill="1" applyAlignment="1">
      <alignment horizontal="left" vertical="top"/>
    </xf>
    <xf numFmtId="2" fontId="2" fillId="40" borderId="0" xfId="0" applyNumberFormat="1" applyFont="1" applyFill="1"/>
    <xf numFmtId="0" fontId="0" fillId="40" borderId="41" xfId="0" applyFill="1" applyBorder="1" applyAlignment="1">
      <alignment horizontal="left" vertical="top"/>
    </xf>
    <xf numFmtId="0" fontId="2" fillId="39" borderId="28" xfId="0" applyFont="1" applyFill="1" applyBorder="1" applyAlignment="1">
      <alignment horizontal="left" vertical="top"/>
    </xf>
    <xf numFmtId="0" fontId="0" fillId="0" borderId="45" xfId="0" applyBorder="1" applyAlignment="1">
      <alignment horizontal="left" vertical="top" wrapText="1"/>
    </xf>
    <xf numFmtId="0" fontId="0" fillId="0" borderId="4" xfId="0" applyBorder="1" applyAlignment="1">
      <alignment horizontal="left"/>
    </xf>
    <xf numFmtId="2" fontId="0" fillId="40" borderId="4" xfId="0" applyNumberFormat="1" applyFill="1" applyBorder="1" applyAlignment="1">
      <alignment horizontal="right" vertical="center" wrapText="1"/>
    </xf>
    <xf numFmtId="0" fontId="22" fillId="39" borderId="49" xfId="0" applyFont="1" applyFill="1" applyBorder="1" applyAlignment="1">
      <alignment horizontal="left" vertical="top"/>
    </xf>
    <xf numFmtId="0" fontId="2" fillId="39" borderId="32" xfId="0" applyFont="1" applyFill="1" applyBorder="1"/>
    <xf numFmtId="0" fontId="0" fillId="40" borderId="42" xfId="0" applyFill="1" applyBorder="1"/>
    <xf numFmtId="0" fontId="0" fillId="40" borderId="51" xfId="0" applyFill="1" applyBorder="1"/>
    <xf numFmtId="0" fontId="33" fillId="0" borderId="34" xfId="0" applyFont="1" applyBorder="1" applyAlignment="1">
      <alignment vertical="top"/>
    </xf>
    <xf numFmtId="0" fontId="33" fillId="40" borderId="34" xfId="0" applyFont="1" applyFill="1" applyBorder="1" applyAlignment="1">
      <alignment vertical="center" wrapText="1"/>
    </xf>
    <xf numFmtId="0" fontId="33" fillId="40" borderId="29" xfId="0" applyFont="1" applyFill="1" applyBorder="1" applyAlignment="1">
      <alignment vertical="top"/>
    </xf>
    <xf numFmtId="0" fontId="3" fillId="0" borderId="39" xfId="0" applyFont="1" applyBorder="1" applyAlignment="1">
      <alignment wrapText="1"/>
    </xf>
    <xf numFmtId="0" fontId="36" fillId="0" borderId="7" xfId="0" applyFont="1" applyBorder="1" applyAlignment="1">
      <alignment horizontal="left" wrapText="1"/>
    </xf>
    <xf numFmtId="0" fontId="36" fillId="0" borderId="0" xfId="0" applyFont="1"/>
    <xf numFmtId="0" fontId="35" fillId="0" borderId="0" xfId="0" applyFont="1"/>
    <xf numFmtId="0" fontId="35" fillId="0" borderId="0" xfId="0" applyFont="1" applyAlignment="1">
      <alignment wrapText="1"/>
    </xf>
    <xf numFmtId="0" fontId="2" fillId="0" borderId="34" xfId="0" applyFont="1" applyBorder="1"/>
    <xf numFmtId="0" fontId="3" fillId="0" borderId="36" xfId="0" applyFont="1" applyBorder="1" applyAlignment="1">
      <alignment horizontal="left"/>
    </xf>
    <xf numFmtId="0" fontId="0" fillId="0" borderId="35" xfId="0" applyBorder="1" applyAlignment="1">
      <alignment vertical="center" wrapText="1"/>
    </xf>
    <xf numFmtId="0" fontId="2" fillId="0" borderId="44" xfId="0" applyFont="1" applyBorder="1" applyAlignment="1">
      <alignment vertical="top" wrapText="1"/>
    </xf>
    <xf numFmtId="0" fontId="0" fillId="0" borderId="43" xfId="0" applyBorder="1" applyAlignment="1">
      <alignment vertical="center" wrapText="1"/>
    </xf>
    <xf numFmtId="0" fontId="2" fillId="0" borderId="44" xfId="0" applyFont="1" applyBorder="1"/>
    <xf numFmtId="0" fontId="2" fillId="0" borderId="32" xfId="0" applyFont="1" applyBorder="1"/>
    <xf numFmtId="0" fontId="0" fillId="0" borderId="41" xfId="0" applyBorder="1"/>
    <xf numFmtId="0" fontId="0" fillId="0" borderId="42" xfId="0" applyBorder="1" applyAlignment="1">
      <alignment vertical="center" wrapText="1"/>
    </xf>
    <xf numFmtId="0" fontId="0" fillId="0" borderId="36" xfId="0" applyBorder="1"/>
    <xf numFmtId="0" fontId="0" fillId="0" borderId="42" xfId="0" applyBorder="1" applyAlignment="1">
      <alignment vertical="center"/>
    </xf>
    <xf numFmtId="0" fontId="0" fillId="0" borderId="0" xfId="0" applyAlignment="1">
      <alignment vertical="top" wrapText="1"/>
    </xf>
    <xf numFmtId="0" fontId="0" fillId="0" borderId="43" xfId="0" applyBorder="1" applyAlignment="1">
      <alignment vertical="top" wrapText="1"/>
    </xf>
    <xf numFmtId="0" fontId="2" fillId="44" borderId="43" xfId="0" applyFont="1" applyFill="1" applyBorder="1" applyAlignment="1">
      <alignment vertical="center"/>
    </xf>
    <xf numFmtId="0" fontId="2" fillId="40" borderId="46" xfId="0" applyFont="1" applyFill="1" applyBorder="1" applyAlignment="1">
      <alignment vertical="center" wrapText="1"/>
    </xf>
    <xf numFmtId="0" fontId="2" fillId="40" borderId="50" xfId="0" applyFont="1" applyFill="1" applyBorder="1" applyAlignment="1">
      <alignment vertical="center" wrapText="1"/>
    </xf>
    <xf numFmtId="0" fontId="22" fillId="0" borderId="0" xfId="0" applyFont="1" applyAlignment="1">
      <alignment vertical="center" wrapText="1"/>
    </xf>
    <xf numFmtId="0" fontId="26" fillId="37" borderId="0" xfId="0" applyFont="1" applyFill="1"/>
    <xf numFmtId="0" fontId="2" fillId="40" borderId="46" xfId="0" applyFont="1" applyFill="1" applyBorder="1" applyAlignment="1">
      <alignment horizontal="left" vertical="center" wrapText="1"/>
    </xf>
    <xf numFmtId="0" fontId="2" fillId="39" borderId="33" xfId="0" applyFont="1" applyFill="1" applyBorder="1" applyAlignment="1">
      <alignment horizontal="left" vertical="top"/>
    </xf>
    <xf numFmtId="0" fontId="0" fillId="0" borderId="40" xfId="0" applyBorder="1"/>
    <xf numFmtId="0" fontId="3" fillId="0" borderId="40" xfId="0" applyFont="1" applyBorder="1"/>
    <xf numFmtId="0" fontId="0" fillId="0" borderId="35" xfId="0" applyBorder="1"/>
    <xf numFmtId="0" fontId="0" fillId="0" borderId="29" xfId="0" applyBorder="1"/>
    <xf numFmtId="0" fontId="0" fillId="0" borderId="39" xfId="0" applyBorder="1"/>
    <xf numFmtId="0" fontId="0" fillId="0" borderId="39" xfId="0" applyBorder="1" applyAlignment="1">
      <alignment horizontal="left" wrapText="1"/>
    </xf>
    <xf numFmtId="0" fontId="0" fillId="0" borderId="39" xfId="0" applyBorder="1" applyAlignment="1">
      <alignment horizontal="left"/>
    </xf>
    <xf numFmtId="0" fontId="39" fillId="3" borderId="25" xfId="0" applyFont="1" applyFill="1" applyBorder="1"/>
    <xf numFmtId="0" fontId="35" fillId="0" borderId="21" xfId="0" applyFont="1" applyBorder="1" applyAlignment="1">
      <alignment vertical="center"/>
    </xf>
    <xf numFmtId="0" fontId="35" fillId="0" borderId="21" xfId="0" applyFont="1" applyBorder="1"/>
    <xf numFmtId="0" fontId="35" fillId="0" borderId="21" xfId="0" applyFont="1" applyBorder="1" applyAlignment="1">
      <alignment horizontal="left" vertical="center"/>
    </xf>
    <xf numFmtId="49" fontId="35" fillId="0" borderId="21" xfId="0" applyNumberFormat="1" applyFont="1" applyBorder="1"/>
    <xf numFmtId="0" fontId="35" fillId="0" borderId="21" xfId="0" applyFont="1" applyBorder="1" applyAlignment="1">
      <alignment wrapText="1"/>
    </xf>
    <xf numFmtId="0" fontId="39" fillId="3" borderId="21" xfId="0" applyFont="1" applyFill="1" applyBorder="1"/>
    <xf numFmtId="0" fontId="35" fillId="0" borderId="20" xfId="0" applyFont="1" applyBorder="1" applyAlignment="1">
      <alignment vertical="center" wrapText="1"/>
    </xf>
    <xf numFmtId="16" fontId="35" fillId="0" borderId="21" xfId="0" applyNumberFormat="1" applyFont="1" applyBorder="1"/>
    <xf numFmtId="0" fontId="35" fillId="3" borderId="21" xfId="0" applyFont="1" applyFill="1" applyBorder="1"/>
    <xf numFmtId="0" fontId="35" fillId="0" borderId="24" xfId="0" applyFont="1" applyBorder="1"/>
    <xf numFmtId="0" fontId="2" fillId="0" borderId="0" xfId="0" applyFont="1" applyAlignment="1">
      <alignment horizontal="center" wrapText="1"/>
    </xf>
    <xf numFmtId="0" fontId="35" fillId="0" borderId="0" xfId="0" applyFont="1" applyAlignment="1">
      <alignment horizontal="center"/>
    </xf>
    <xf numFmtId="0" fontId="22" fillId="0" borderId="0" xfId="0" applyFont="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49" xfId="0" applyBorder="1" applyAlignment="1">
      <alignment horizontal="center" vertical="center"/>
    </xf>
    <xf numFmtId="0" fontId="0" fillId="0" borderId="5" xfId="0" applyBorder="1" applyAlignment="1">
      <alignment horizontal="center" vertical="center"/>
    </xf>
    <xf numFmtId="0" fontId="0" fillId="40" borderId="41" xfId="0" applyFill="1" applyBorder="1" applyAlignment="1">
      <alignment horizontal="center" vertical="top" wrapText="1"/>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33" fillId="40" borderId="29" xfId="0" applyFont="1" applyFill="1" applyBorder="1" applyAlignment="1">
      <alignment vertical="center"/>
    </xf>
    <xf numFmtId="0" fontId="33" fillId="40" borderId="39" xfId="0" applyFont="1" applyFill="1" applyBorder="1" applyAlignment="1">
      <alignment vertical="center"/>
    </xf>
    <xf numFmtId="0" fontId="33" fillId="40" borderId="40" xfId="0" applyFont="1" applyFill="1" applyBorder="1" applyAlignment="1">
      <alignment vertical="center"/>
    </xf>
    <xf numFmtId="0" fontId="33" fillId="40" borderId="29" xfId="0" applyFont="1" applyFill="1" applyBorder="1" applyAlignment="1">
      <alignment vertical="center" wrapText="1"/>
    </xf>
    <xf numFmtId="0" fontId="33" fillId="40" borderId="39" xfId="0" applyFont="1" applyFill="1" applyBorder="1" applyAlignment="1">
      <alignment vertical="center" wrapText="1"/>
    </xf>
    <xf numFmtId="0" fontId="33" fillId="40" borderId="40" xfId="0" applyFont="1" applyFill="1" applyBorder="1" applyAlignment="1">
      <alignment vertical="center" wrapText="1"/>
    </xf>
    <xf numFmtId="0" fontId="0" fillId="40" borderId="65" xfId="0" applyFill="1" applyBorder="1" applyAlignment="1">
      <alignment horizontal="center" vertical="top" wrapText="1"/>
    </xf>
    <xf numFmtId="0" fontId="0" fillId="40" borderId="49" xfId="0" applyFill="1" applyBorder="1" applyAlignment="1">
      <alignment horizontal="center" vertical="top"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40" borderId="39" xfId="0" applyFill="1" applyBorder="1" applyAlignment="1">
      <alignment horizontal="center" vertical="center" wrapText="1"/>
    </xf>
    <xf numFmtId="0" fontId="0" fillId="40" borderId="40" xfId="0" applyFill="1" applyBorder="1" applyAlignment="1">
      <alignment horizontal="center" vertical="center" wrapText="1"/>
    </xf>
    <xf numFmtId="0" fontId="0" fillId="0" borderId="7" xfId="0" applyBorder="1" applyAlignment="1">
      <alignment horizontal="left" vertical="center" wrapText="1"/>
    </xf>
    <xf numFmtId="0" fontId="0" fillId="0" borderId="63" xfId="0" applyBorder="1" applyAlignment="1">
      <alignment horizontal="left" vertical="center" wrapText="1"/>
    </xf>
    <xf numFmtId="0" fontId="0" fillId="41" borderId="5" xfId="0" applyFill="1" applyBorder="1" applyAlignment="1">
      <alignment horizontal="left" vertical="center"/>
    </xf>
    <xf numFmtId="0" fontId="0" fillId="41" borderId="64" xfId="0" applyFill="1"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41" borderId="49" xfId="0" applyFill="1" applyBorder="1" applyAlignment="1">
      <alignment horizontal="left" vertical="center"/>
    </xf>
    <xf numFmtId="0" fontId="0" fillId="41" borderId="49" xfId="0" applyFill="1" applyBorder="1" applyAlignment="1">
      <alignment horizontal="left" vertical="center" wrapText="1"/>
    </xf>
    <xf numFmtId="0" fontId="0" fillId="0" borderId="52" xfId="0" applyBorder="1" applyAlignment="1">
      <alignment horizontal="left" vertical="center"/>
    </xf>
    <xf numFmtId="0" fontId="0" fillId="0" borderId="45" xfId="0" applyBorder="1" applyAlignment="1">
      <alignment horizontal="left" vertical="center"/>
    </xf>
    <xf numFmtId="0" fontId="0" fillId="40" borderId="49" xfId="0" applyFill="1" applyBorder="1" applyAlignment="1">
      <alignment horizontal="left" vertical="center"/>
    </xf>
    <xf numFmtId="0" fontId="0" fillId="40" borderId="5" xfId="0" applyFill="1" applyBorder="1" applyAlignment="1">
      <alignment horizontal="left" vertical="center"/>
    </xf>
    <xf numFmtId="0" fontId="0" fillId="40" borderId="64" xfId="0" applyFill="1" applyBorder="1" applyAlignment="1">
      <alignment horizontal="left" vertical="center"/>
    </xf>
    <xf numFmtId="0" fontId="3" fillId="0" borderId="29" xfId="0" applyFont="1" applyBorder="1" applyAlignment="1">
      <alignment horizontal="left" wrapText="1"/>
    </xf>
    <xf numFmtId="0" fontId="3" fillId="0" borderId="39" xfId="0" applyFont="1" applyBorder="1" applyAlignment="1">
      <alignment horizontal="left" wrapText="1"/>
    </xf>
    <xf numFmtId="0" fontId="36" fillId="0" borderId="32" xfId="0" applyFont="1" applyBorder="1" applyAlignment="1">
      <alignment horizontal="left" wrapText="1"/>
    </xf>
    <xf numFmtId="0" fontId="36" fillId="0" borderId="41" xfId="0" applyFont="1" applyBorder="1" applyAlignment="1">
      <alignment horizontal="left" wrapText="1"/>
    </xf>
    <xf numFmtId="0" fontId="36" fillId="0" borderId="42" xfId="0" applyFont="1" applyBorder="1" applyAlignment="1">
      <alignment horizontal="left" wrapText="1"/>
    </xf>
    <xf numFmtId="0" fontId="22" fillId="0" borderId="29" xfId="0" applyFont="1" applyBorder="1" applyAlignment="1">
      <alignment horizontal="left" vertical="top" wrapText="1"/>
    </xf>
    <xf numFmtId="0" fontId="22" fillId="0" borderId="39" xfId="0" applyFont="1" applyBorder="1" applyAlignment="1">
      <alignment horizontal="left" vertical="top" wrapText="1"/>
    </xf>
    <xf numFmtId="0" fontId="28" fillId="2" borderId="34" xfId="0" applyFont="1" applyFill="1" applyBorder="1" applyAlignment="1">
      <alignment horizontal="center" vertical="center"/>
    </xf>
    <xf numFmtId="0" fontId="28" fillId="2" borderId="36" xfId="0" applyFont="1" applyFill="1" applyBorder="1" applyAlignment="1">
      <alignment horizontal="center" vertical="center"/>
    </xf>
    <xf numFmtId="0" fontId="28" fillId="2" borderId="35" xfId="0" applyFont="1" applyFill="1" applyBorder="1" applyAlignment="1">
      <alignment horizontal="center" vertical="center"/>
    </xf>
    <xf numFmtId="0" fontId="28" fillId="2" borderId="32" xfId="0" applyFont="1" applyFill="1" applyBorder="1" applyAlignment="1">
      <alignment horizontal="center" vertical="center"/>
    </xf>
    <xf numFmtId="0" fontId="28" fillId="2" borderId="41" xfId="0" applyFont="1" applyFill="1" applyBorder="1" applyAlignment="1">
      <alignment horizontal="center" vertical="center"/>
    </xf>
    <xf numFmtId="0" fontId="28" fillId="2" borderId="42" xfId="0" applyFont="1" applyFill="1" applyBorder="1" applyAlignment="1">
      <alignment horizontal="center" vertical="center"/>
    </xf>
    <xf numFmtId="0" fontId="28" fillId="2" borderId="37"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9" fillId="2" borderId="20" xfId="0" applyFont="1" applyFill="1" applyBorder="1" applyAlignment="1" applyProtection="1">
      <alignment horizontal="left" vertical="center" wrapText="1"/>
      <protection locked="0"/>
    </xf>
    <xf numFmtId="0" fontId="30" fillId="0" borderId="1" xfId="0" applyFont="1" applyBorder="1" applyAlignment="1">
      <alignment horizontal="center" vertical="center" wrapText="1"/>
    </xf>
    <xf numFmtId="0" fontId="38" fillId="2" borderId="37" xfId="0" applyFont="1" applyFill="1" applyBorder="1" applyAlignment="1">
      <alignment horizontal="center" vertical="center" wrapText="1"/>
    </xf>
    <xf numFmtId="0" fontId="38" fillId="2" borderId="33"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7" fillId="3" borderId="0" xfId="0" applyFont="1" applyFill="1" applyAlignment="1">
      <alignment horizontal="center" vertical="center" wrapText="1"/>
    </xf>
    <xf numFmtId="0" fontId="3" fillId="0" borderId="0" xfId="0" applyFont="1" applyAlignment="1">
      <alignment horizontal="center" wrapText="1"/>
    </xf>
  </cellXfs>
  <cellStyles count="42">
    <cellStyle name="20 % – uthevingsfarge 1" xfId="19" builtinId="30" customBuiltin="1"/>
    <cellStyle name="20 % – uthevingsfarge 2" xfId="23" builtinId="34" customBuiltin="1"/>
    <cellStyle name="20 % – uthevingsfarge 3" xfId="27" builtinId="38" customBuiltin="1"/>
    <cellStyle name="20 % – uthevingsfarge 4" xfId="31" builtinId="42" customBuiltin="1"/>
    <cellStyle name="20 % – uthevingsfarge 5" xfId="35" builtinId="46" customBuiltin="1"/>
    <cellStyle name="20 % – uthevingsfarge 6" xfId="39" builtinId="50" customBuiltin="1"/>
    <cellStyle name="40 % – uthevingsfarge 1" xfId="20" builtinId="31" customBuiltin="1"/>
    <cellStyle name="40 % – uthevingsfarge 2" xfId="24" builtinId="35" customBuiltin="1"/>
    <cellStyle name="40 % – uthevingsfarge 3" xfId="28" builtinId="39" customBuiltin="1"/>
    <cellStyle name="40 % – uthevingsfarge 4" xfId="32" builtinId="43" customBuiltin="1"/>
    <cellStyle name="40 % – uthevingsfarge 5" xfId="36" builtinId="47" customBuiltin="1"/>
    <cellStyle name="40 % – uthevingsfarge 6" xfId="40" builtinId="51" customBuiltin="1"/>
    <cellStyle name="60 % – uthevingsfarge 1" xfId="21" builtinId="32" customBuiltin="1"/>
    <cellStyle name="60 % – uthevingsfarge 2" xfId="25" builtinId="36" customBuiltin="1"/>
    <cellStyle name="60 % – uthevingsfarge 3" xfId="29" builtinId="40" customBuiltin="1"/>
    <cellStyle name="60 % – uthevingsfarge 4" xfId="33" builtinId="44" customBuiltin="1"/>
    <cellStyle name="60 % – uthevingsfarge 5" xfId="37" builtinId="48" customBuiltin="1"/>
    <cellStyle name="60 % – uthevingsfarge 6" xfId="41" builtinId="52" customBuiltin="1"/>
    <cellStyle name="Beregning" xfId="11" builtinId="22" customBuiltin="1"/>
    <cellStyle name="Dårlig" xfId="7" builtinId="27" customBuiltin="1"/>
    <cellStyle name="Forklarende tekst" xfId="16" builtinId="53" customBuiltin="1"/>
    <cellStyle name="God" xfId="6" builtinId="26" customBuiltin="1"/>
    <cellStyle name="Inndata" xfId="9" builtinId="20" customBuiltin="1"/>
    <cellStyle name="Koblet celle" xfId="12" builtinId="24" customBuiltin="1"/>
    <cellStyle name="Kontrollcelle" xfId="13" builtinId="23" customBuiltin="1"/>
    <cellStyle name="Merknad" xfId="15" builtinId="10" customBuiltin="1"/>
    <cellStyle name="Normal" xfId="0" builtinId="0"/>
    <cellStyle name="Nøytral" xfId="8" builtinId="28" customBuiltin="1"/>
    <cellStyle name="Overskrift 1" xfId="2" builtinId="16" customBuiltin="1"/>
    <cellStyle name="Overskrift 2" xfId="3" builtinId="17" customBuiltin="1"/>
    <cellStyle name="Overskrift 3" xfId="4" builtinId="18" customBuiltin="1"/>
    <cellStyle name="Overskrift 4" xfId="5" builtinId="19" customBuiltin="1"/>
    <cellStyle name="Tittel" xfId="1" builtinId="15" customBuiltin="1"/>
    <cellStyle name="Totalt" xfId="17" builtinId="25" customBuiltin="1"/>
    <cellStyle name="Utdata" xfId="10" builtinId="21" customBuiltin="1"/>
    <cellStyle name="Uthevingsfarge1" xfId="18" builtinId="29" customBuiltin="1"/>
    <cellStyle name="Uthevingsfarge2" xfId="22" builtinId="33" customBuiltin="1"/>
    <cellStyle name="Uthevingsfarge3" xfId="26" builtinId="37" customBuiltin="1"/>
    <cellStyle name="Uthevingsfarge4" xfId="30" builtinId="41" customBuiltin="1"/>
    <cellStyle name="Uthevingsfarge5" xfId="34" builtinId="45" customBuiltin="1"/>
    <cellStyle name="Uthevingsfarge6" xfId="38" builtinId="49" customBuiltin="1"/>
    <cellStyle name="Varseltekst" xfId="14" builtinId="11" customBuiltin="1"/>
  </cellStyles>
  <dxfs count="13">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fill>
        <patternFill patternType="none">
          <bgColor auto="1"/>
        </patternFill>
      </fill>
    </dxf>
    <dxf>
      <font>
        <color rgb="FF006100"/>
      </font>
      <fill>
        <patternFill>
          <bgColor rgb="FFC6EFCE"/>
        </patternFill>
      </fill>
    </dxf>
    <dxf>
      <font>
        <color rgb="FF9C0006"/>
      </font>
      <fill>
        <patternFill>
          <bgColor rgb="FFFFC7CE"/>
        </patternFill>
      </fill>
    </dxf>
    <dxf>
      <font>
        <color rgb="FFFF0000"/>
      </font>
      <fill>
        <patternFill patternType="none">
          <bgColor auto="1"/>
        </patternFill>
      </fill>
    </dxf>
    <dxf>
      <font>
        <color rgb="FFFF0000"/>
      </font>
      <fill>
        <patternFill patternType="none">
          <bgColor auto="1"/>
        </patternFill>
      </fill>
    </dxf>
    <dxf>
      <font>
        <color rgb="FF006100"/>
      </font>
      <fill>
        <patternFill>
          <bgColor rgb="FFC6EFCE"/>
        </patternFill>
      </fill>
    </dxf>
    <dxf>
      <font>
        <color rgb="FF9C0006"/>
      </font>
      <fill>
        <patternFill>
          <bgColor rgb="FFFFC7CE"/>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tabColor rgb="FFFF0000"/>
  </sheetPr>
  <dimension ref="B1:S27"/>
  <sheetViews>
    <sheetView workbookViewId="0"/>
  </sheetViews>
  <sheetFormatPr baseColWidth="10" defaultRowHeight="15" x14ac:dyDescent="0.25"/>
  <cols>
    <col min="1" max="1" width="1.5703125" customWidth="1"/>
    <col min="2" max="2" width="44.85546875" bestFit="1" customWidth="1"/>
    <col min="3" max="3" width="9.85546875" customWidth="1"/>
    <col min="4" max="4" width="129" style="98" customWidth="1"/>
  </cols>
  <sheetData>
    <row r="1" spans="2:19" ht="21" x14ac:dyDescent="0.35">
      <c r="B1" s="100" t="s">
        <v>410</v>
      </c>
      <c r="D1" s="14" t="s">
        <v>282</v>
      </c>
      <c r="F1" s="14"/>
      <c r="G1" s="14"/>
      <c r="H1" s="14"/>
      <c r="I1" s="14"/>
      <c r="J1" s="14"/>
      <c r="K1" s="14"/>
      <c r="L1" s="14"/>
      <c r="M1" s="14"/>
      <c r="N1" s="14"/>
      <c r="O1" s="14"/>
      <c r="P1" s="14"/>
      <c r="Q1" s="14"/>
      <c r="R1" s="14"/>
      <c r="S1" s="14"/>
    </row>
    <row r="2" spans="2:19" ht="19.5" thickBot="1" x14ac:dyDescent="0.35">
      <c r="E2" s="14"/>
      <c r="F2" s="14"/>
      <c r="G2" s="14"/>
      <c r="H2" s="14"/>
      <c r="I2" s="14"/>
      <c r="J2" s="14"/>
      <c r="K2" s="14"/>
      <c r="L2" s="14"/>
      <c r="M2" s="14"/>
      <c r="N2" s="14"/>
      <c r="O2" s="14"/>
      <c r="P2" s="14"/>
      <c r="Q2" s="14"/>
      <c r="R2" s="14"/>
      <c r="S2" s="14"/>
    </row>
    <row r="3" spans="2:19" ht="18.75" x14ac:dyDescent="0.3">
      <c r="B3" s="272" t="s">
        <v>412</v>
      </c>
      <c r="C3" s="273"/>
      <c r="D3" s="274" t="s">
        <v>590</v>
      </c>
    </row>
    <row r="4" spans="2:19" ht="30" x14ac:dyDescent="0.25">
      <c r="B4" s="275" t="s">
        <v>411</v>
      </c>
      <c r="D4" s="276" t="s">
        <v>591</v>
      </c>
    </row>
    <row r="5" spans="2:19" ht="18.75" x14ac:dyDescent="0.3">
      <c r="B5" s="277" t="s">
        <v>417</v>
      </c>
      <c r="D5" s="285" t="s">
        <v>565</v>
      </c>
      <c r="E5" s="14"/>
      <c r="F5" s="14"/>
      <c r="G5" s="14"/>
      <c r="H5" s="14"/>
      <c r="I5" s="14"/>
      <c r="J5" s="14"/>
      <c r="K5" s="14"/>
      <c r="L5" s="14"/>
      <c r="M5" s="14"/>
      <c r="N5" s="14"/>
      <c r="O5" s="14"/>
      <c r="P5" s="14"/>
      <c r="Q5" s="14"/>
      <c r="R5" s="14"/>
      <c r="S5" s="14"/>
    </row>
    <row r="6" spans="2:19" ht="64.5" customHeight="1" x14ac:dyDescent="0.25">
      <c r="B6" s="275" t="s">
        <v>592</v>
      </c>
      <c r="D6" s="284" t="s">
        <v>593</v>
      </c>
      <c r="E6" s="283"/>
      <c r="F6" s="283"/>
      <c r="G6" s="283"/>
      <c r="H6" s="283"/>
      <c r="I6" s="283"/>
      <c r="J6" s="283"/>
      <c r="K6" s="283"/>
      <c r="L6" s="283"/>
      <c r="M6" s="283"/>
      <c r="N6" s="283"/>
      <c r="O6" s="283"/>
      <c r="P6" s="283"/>
      <c r="Q6" s="283"/>
      <c r="R6" s="283"/>
    </row>
    <row r="7" spans="2:19" ht="19.5" customHeight="1" x14ac:dyDescent="0.25">
      <c r="B7" s="275" t="s">
        <v>413</v>
      </c>
      <c r="D7" s="276" t="s">
        <v>566</v>
      </c>
      <c r="E7" s="96"/>
      <c r="F7" s="96"/>
      <c r="G7" s="96"/>
      <c r="H7" s="96"/>
      <c r="I7" s="96"/>
      <c r="J7" s="96"/>
      <c r="K7" s="96"/>
      <c r="L7" s="96"/>
      <c r="M7" s="96"/>
      <c r="N7" s="96"/>
      <c r="O7" s="96"/>
      <c r="P7" s="96"/>
      <c r="Q7" s="96"/>
      <c r="R7" s="96"/>
    </row>
    <row r="8" spans="2:19" ht="60" x14ac:dyDescent="0.25">
      <c r="B8" s="277" t="s">
        <v>409</v>
      </c>
      <c r="D8" s="276" t="s">
        <v>414</v>
      </c>
    </row>
    <row r="9" spans="2:19" ht="30.75" thickBot="1" x14ac:dyDescent="0.3">
      <c r="B9" s="278" t="s">
        <v>283</v>
      </c>
      <c r="C9" s="279"/>
      <c r="D9" s="280" t="s">
        <v>415</v>
      </c>
    </row>
    <row r="10" spans="2:19" ht="15.75" thickBot="1" x14ac:dyDescent="0.3">
      <c r="D10" s="97"/>
    </row>
    <row r="11" spans="2:19" x14ac:dyDescent="0.25">
      <c r="B11" s="272" t="s">
        <v>406</v>
      </c>
      <c r="C11" s="281"/>
      <c r="D11" s="274"/>
    </row>
    <row r="12" spans="2:19" ht="30" x14ac:dyDescent="0.25">
      <c r="B12" s="277" t="s">
        <v>572</v>
      </c>
      <c r="D12" s="276" t="s">
        <v>589</v>
      </c>
    </row>
    <row r="13" spans="2:19" ht="30" x14ac:dyDescent="0.25">
      <c r="B13" s="277" t="s">
        <v>573</v>
      </c>
      <c r="D13" s="276" t="s">
        <v>594</v>
      </c>
    </row>
    <row r="14" spans="2:19" ht="30" x14ac:dyDescent="0.25">
      <c r="B14" s="277" t="s">
        <v>574</v>
      </c>
      <c r="D14" s="276" t="s">
        <v>594</v>
      </c>
    </row>
    <row r="15" spans="2:19" ht="30" x14ac:dyDescent="0.25">
      <c r="B15" s="277" t="s">
        <v>575</v>
      </c>
      <c r="D15" s="276" t="s">
        <v>594</v>
      </c>
    </row>
    <row r="16" spans="2:19" ht="45" x14ac:dyDescent="0.25">
      <c r="B16" s="277" t="s">
        <v>576</v>
      </c>
      <c r="D16" s="276" t="s">
        <v>595</v>
      </c>
    </row>
    <row r="17" spans="2:4" ht="75" x14ac:dyDescent="0.25">
      <c r="B17" s="277" t="s">
        <v>407</v>
      </c>
      <c r="D17" s="276" t="s">
        <v>567</v>
      </c>
    </row>
    <row r="18" spans="2:4" ht="45" x14ac:dyDescent="0.25">
      <c r="B18" s="277" t="s">
        <v>582</v>
      </c>
      <c r="D18" s="276" t="s">
        <v>568</v>
      </c>
    </row>
    <row r="19" spans="2:4" ht="45" x14ac:dyDescent="0.25">
      <c r="B19" s="277" t="s">
        <v>583</v>
      </c>
      <c r="D19" s="276" t="s">
        <v>577</v>
      </c>
    </row>
    <row r="20" spans="2:4" ht="45" x14ac:dyDescent="0.25">
      <c r="B20" s="277" t="s">
        <v>584</v>
      </c>
      <c r="D20" s="276" t="s">
        <v>578</v>
      </c>
    </row>
    <row r="21" spans="2:4" ht="18.75" customHeight="1" thickBot="1" x14ac:dyDescent="0.3">
      <c r="B21" s="278" t="s">
        <v>408</v>
      </c>
      <c r="C21" s="279"/>
      <c r="D21" s="282" t="s">
        <v>416</v>
      </c>
    </row>
    <row r="22" spans="2:4" x14ac:dyDescent="0.25">
      <c r="B22" s="1"/>
    </row>
    <row r="24" spans="2:4" x14ac:dyDescent="0.25">
      <c r="B24" s="1"/>
    </row>
    <row r="27" spans="2:4" x14ac:dyDescent="0.25">
      <c r="B27" s="1"/>
    </row>
  </sheetData>
  <pageMargins left="0.7" right="0.7" top="0.75" bottom="0.75" header="0.3" footer="0.3"/>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theme="7" tint="0.59999389629810485"/>
  </sheetPr>
  <dimension ref="A1:H63"/>
  <sheetViews>
    <sheetView workbookViewId="0"/>
  </sheetViews>
  <sheetFormatPr baseColWidth="10" defaultRowHeight="15" x14ac:dyDescent="0.25"/>
  <cols>
    <col min="1" max="1" width="11.42578125" style="15"/>
    <col min="2" max="2" width="72.7109375" bestFit="1" customWidth="1"/>
    <col min="3" max="3" width="78.42578125" bestFit="1" customWidth="1"/>
  </cols>
  <sheetData>
    <row r="1" spans="1:8" x14ac:dyDescent="0.25">
      <c r="A1" s="10" t="s">
        <v>311</v>
      </c>
      <c r="B1" s="24" t="s">
        <v>312</v>
      </c>
      <c r="C1" s="1" t="s">
        <v>372</v>
      </c>
      <c r="D1" s="1" t="s">
        <v>597</v>
      </c>
      <c r="G1" s="1" t="s">
        <v>387</v>
      </c>
    </row>
    <row r="2" spans="1:8" x14ac:dyDescent="0.25">
      <c r="A2" s="15">
        <v>7011</v>
      </c>
      <c r="B2" t="s">
        <v>313</v>
      </c>
      <c r="C2" t="s">
        <v>273</v>
      </c>
      <c r="G2" t="s">
        <v>388</v>
      </c>
      <c r="H2" t="s">
        <v>587</v>
      </c>
    </row>
    <row r="3" spans="1:8" x14ac:dyDescent="0.25">
      <c r="A3" s="15">
        <v>7012</v>
      </c>
      <c r="B3" t="s">
        <v>314</v>
      </c>
      <c r="C3" t="s">
        <v>122</v>
      </c>
      <c r="G3" t="s">
        <v>388</v>
      </c>
      <c r="H3" t="s">
        <v>587</v>
      </c>
    </row>
    <row r="4" spans="1:8" x14ac:dyDescent="0.25">
      <c r="A4" s="15">
        <v>7021</v>
      </c>
      <c r="B4" t="s">
        <v>315</v>
      </c>
      <c r="C4" t="s">
        <v>123</v>
      </c>
      <c r="H4" t="s">
        <v>586</v>
      </c>
    </row>
    <row r="5" spans="1:8" x14ac:dyDescent="0.25">
      <c r="A5" s="15">
        <v>7022</v>
      </c>
      <c r="B5" t="s">
        <v>316</v>
      </c>
      <c r="C5" t="s">
        <v>124</v>
      </c>
      <c r="H5" t="s">
        <v>586</v>
      </c>
    </row>
    <row r="6" spans="1:8" x14ac:dyDescent="0.25">
      <c r="A6" s="15">
        <v>7023</v>
      </c>
      <c r="B6" t="s">
        <v>317</v>
      </c>
      <c r="C6" t="s">
        <v>125</v>
      </c>
      <c r="G6" t="s">
        <v>388</v>
      </c>
      <c r="H6" t="s">
        <v>587</v>
      </c>
    </row>
    <row r="7" spans="1:8" x14ac:dyDescent="0.25">
      <c r="A7" s="15">
        <v>7024</v>
      </c>
      <c r="B7" t="s">
        <v>318</v>
      </c>
      <c r="C7" t="s">
        <v>126</v>
      </c>
      <c r="D7" t="str">
        <f>C4</f>
        <v>7021 - Olje- og fettavfall</v>
      </c>
      <c r="H7" t="s">
        <v>585</v>
      </c>
    </row>
    <row r="8" spans="1:8" x14ac:dyDescent="0.25">
      <c r="A8" s="15">
        <v>7025</v>
      </c>
      <c r="B8" t="s">
        <v>319</v>
      </c>
      <c r="C8" t="s">
        <v>288</v>
      </c>
      <c r="D8" t="str">
        <f>C5</f>
        <v>7022 - Oljeforurenset masse</v>
      </c>
      <c r="H8" t="s">
        <v>588</v>
      </c>
    </row>
    <row r="9" spans="1:8" x14ac:dyDescent="0.25">
      <c r="A9" s="15">
        <v>7030</v>
      </c>
      <c r="B9" t="s">
        <v>320</v>
      </c>
      <c r="C9" t="s">
        <v>121</v>
      </c>
      <c r="D9" t="str">
        <f>C7</f>
        <v>7024 - Oljefiltre</v>
      </c>
      <c r="H9" t="s">
        <v>585</v>
      </c>
    </row>
    <row r="10" spans="1:8" x14ac:dyDescent="0.25">
      <c r="A10" s="15">
        <v>7031</v>
      </c>
      <c r="B10" t="s">
        <v>321</v>
      </c>
      <c r="C10" t="s">
        <v>289</v>
      </c>
      <c r="D10" t="str">
        <f>C8</f>
        <v xml:space="preserve">7025 - Avfall som består av, inneholder eller er forurenset med råolje eller kondensat </v>
      </c>
      <c r="G10" t="s">
        <v>388</v>
      </c>
    </row>
    <row r="11" spans="1:8" x14ac:dyDescent="0.25">
      <c r="A11" s="15">
        <v>7041</v>
      </c>
      <c r="B11" t="s">
        <v>322</v>
      </c>
      <c r="C11" t="s">
        <v>127</v>
      </c>
      <c r="D11" t="str">
        <f t="shared" ref="D11:D12" si="0">C9</f>
        <v>7030 - Oljeemulsjoner, sloppvann</v>
      </c>
    </row>
    <row r="12" spans="1:8" x14ac:dyDescent="0.25">
      <c r="A12" s="15">
        <v>7042</v>
      </c>
      <c r="B12" t="s">
        <v>323</v>
      </c>
      <c r="C12" t="s">
        <v>128</v>
      </c>
      <c r="D12" t="str">
        <f t="shared" si="0"/>
        <v xml:space="preserve">7031 - Oljeholdige emulsjoner fra boredekk </v>
      </c>
    </row>
    <row r="13" spans="1:8" x14ac:dyDescent="0.25">
      <c r="A13" s="15">
        <v>7043</v>
      </c>
      <c r="B13" t="s">
        <v>324</v>
      </c>
      <c r="C13" t="s">
        <v>290</v>
      </c>
      <c r="D13" t="str">
        <f t="shared" ref="D13:D44" si="1">C11</f>
        <v>7041 - Organiske løsemidler med halogen</v>
      </c>
    </row>
    <row r="14" spans="1:8" x14ac:dyDescent="0.25">
      <c r="A14" s="15">
        <v>7051</v>
      </c>
      <c r="B14" t="s">
        <v>325</v>
      </c>
      <c r="C14" t="s">
        <v>291</v>
      </c>
      <c r="D14" t="str">
        <f t="shared" si="1"/>
        <v>7042 - Organiske løsemidler uten halogen</v>
      </c>
    </row>
    <row r="15" spans="1:8" x14ac:dyDescent="0.25">
      <c r="A15" s="15">
        <v>7055</v>
      </c>
      <c r="B15" t="s">
        <v>326</v>
      </c>
      <c r="C15" t="s">
        <v>129</v>
      </c>
      <c r="D15" t="str">
        <f t="shared" si="1"/>
        <v>7043 - Trikloreten (TRI), refusjonsberettiget</v>
      </c>
    </row>
    <row r="16" spans="1:8" x14ac:dyDescent="0.25">
      <c r="A16" s="15">
        <v>7081</v>
      </c>
      <c r="B16" t="s">
        <v>327</v>
      </c>
      <c r="C16" t="s">
        <v>130</v>
      </c>
      <c r="D16" t="str">
        <f t="shared" si="1"/>
        <v>7051 - Maling, lim og lakk</v>
      </c>
    </row>
    <row r="17" spans="1:4" x14ac:dyDescent="0.25">
      <c r="A17" s="15">
        <v>7082</v>
      </c>
      <c r="B17" t="s">
        <v>328</v>
      </c>
      <c r="C17" t="s">
        <v>292</v>
      </c>
      <c r="D17" t="str">
        <f t="shared" si="1"/>
        <v>7055 - Spraybokser</v>
      </c>
    </row>
    <row r="18" spans="1:4" x14ac:dyDescent="0.25">
      <c r="A18" s="15">
        <v>7083</v>
      </c>
      <c r="B18" t="s">
        <v>329</v>
      </c>
      <c r="C18" t="s">
        <v>131</v>
      </c>
      <c r="D18" t="str">
        <f t="shared" si="1"/>
        <v>7081 - Kvikksølvholdig avfall</v>
      </c>
    </row>
    <row r="19" spans="1:4" x14ac:dyDescent="0.25">
      <c r="A19" s="15">
        <v>7084</v>
      </c>
      <c r="B19" t="s">
        <v>330</v>
      </c>
      <c r="C19" t="s">
        <v>293</v>
      </c>
      <c r="D19" t="str">
        <f t="shared" si="1"/>
        <v>7082 - Kvikksølvholdige batterier</v>
      </c>
    </row>
    <row r="20" spans="1:4" x14ac:dyDescent="0.25">
      <c r="A20" s="15">
        <v>7085</v>
      </c>
      <c r="B20" t="s">
        <v>331</v>
      </c>
      <c r="C20" t="s">
        <v>132</v>
      </c>
      <c r="D20" t="str">
        <f t="shared" si="1"/>
        <v>7083 - Kadmiumholdig avfall</v>
      </c>
    </row>
    <row r="21" spans="1:4" x14ac:dyDescent="0.25">
      <c r="A21" s="15">
        <v>7086</v>
      </c>
      <c r="B21" t="s">
        <v>332</v>
      </c>
      <c r="C21" t="s">
        <v>133</v>
      </c>
      <c r="D21" t="str">
        <f t="shared" si="1"/>
        <v>7084 - Kadmiumholdige batterier</v>
      </c>
    </row>
    <row r="22" spans="1:4" x14ac:dyDescent="0.25">
      <c r="A22" s="15">
        <v>7091</v>
      </c>
      <c r="B22" t="s">
        <v>333</v>
      </c>
      <c r="C22" t="s">
        <v>134</v>
      </c>
      <c r="D22" t="str">
        <f t="shared" si="1"/>
        <v>7085 - Amalgam</v>
      </c>
    </row>
    <row r="23" spans="1:4" x14ac:dyDescent="0.25">
      <c r="A23" s="15">
        <v>7092</v>
      </c>
      <c r="B23" t="s">
        <v>334</v>
      </c>
      <c r="C23" t="s">
        <v>135</v>
      </c>
      <c r="D23" t="str">
        <f t="shared" si="1"/>
        <v>7086 - Lysstoffrør og sparepærer</v>
      </c>
    </row>
    <row r="24" spans="1:4" x14ac:dyDescent="0.25">
      <c r="A24" s="15">
        <v>7093</v>
      </c>
      <c r="B24" t="s">
        <v>335</v>
      </c>
      <c r="C24" t="s">
        <v>294</v>
      </c>
      <c r="D24" t="str">
        <f t="shared" si="1"/>
        <v>7091 - Uorganiske salter og annet fast stoff</v>
      </c>
    </row>
    <row r="25" spans="1:4" x14ac:dyDescent="0.25">
      <c r="A25" s="15">
        <v>7094</v>
      </c>
      <c r="B25" t="s">
        <v>336</v>
      </c>
      <c r="C25" t="s">
        <v>295</v>
      </c>
      <c r="D25" t="str">
        <f t="shared" si="1"/>
        <v>7092 - Blyakkumulatorer</v>
      </c>
    </row>
    <row r="26" spans="1:4" x14ac:dyDescent="0.25">
      <c r="A26" s="15">
        <v>7095</v>
      </c>
      <c r="B26" t="s">
        <v>337</v>
      </c>
      <c r="C26" t="s">
        <v>296</v>
      </c>
      <c r="D26" t="str">
        <f t="shared" si="1"/>
        <v>7093 - Småbatterier usortert</v>
      </c>
    </row>
    <row r="27" spans="1:4" x14ac:dyDescent="0.25">
      <c r="A27" s="15">
        <v>7096</v>
      </c>
      <c r="B27" t="s">
        <v>338</v>
      </c>
      <c r="C27" t="s">
        <v>297</v>
      </c>
      <c r="D27" t="str">
        <f t="shared" si="1"/>
        <v>7094 - Litiumbatterier</v>
      </c>
    </row>
    <row r="28" spans="1:4" x14ac:dyDescent="0.25">
      <c r="A28" s="15">
        <v>7097</v>
      </c>
      <c r="B28" t="s">
        <v>339</v>
      </c>
      <c r="C28" t="s">
        <v>136</v>
      </c>
      <c r="D28" t="str">
        <f t="shared" si="1"/>
        <v>7095 - Metallhydroksidslam</v>
      </c>
    </row>
    <row r="29" spans="1:4" x14ac:dyDescent="0.25">
      <c r="A29" s="15">
        <v>7098</v>
      </c>
      <c r="B29" t="s">
        <v>340</v>
      </c>
      <c r="C29" t="s">
        <v>298</v>
      </c>
      <c r="D29" t="str">
        <f t="shared" si="1"/>
        <v>7096 - Slagg, støv, flygeaske, katalysatorer, blåsesand m.m.</v>
      </c>
    </row>
    <row r="30" spans="1:4" x14ac:dyDescent="0.25">
      <c r="A30" s="15">
        <v>7100</v>
      </c>
      <c r="B30" t="s">
        <v>341</v>
      </c>
      <c r="C30" t="s">
        <v>137</v>
      </c>
      <c r="D30" t="str">
        <f t="shared" si="1"/>
        <v>7097 - Uorganiske løsninger og bad</v>
      </c>
    </row>
    <row r="31" spans="1:4" x14ac:dyDescent="0.25">
      <c r="A31" s="15">
        <v>7111</v>
      </c>
      <c r="B31" t="s">
        <v>342</v>
      </c>
      <c r="C31" t="s">
        <v>299</v>
      </c>
      <c r="D31" t="str">
        <f t="shared" si="1"/>
        <v>7098 - CCA-impregnert trevirke (Crom, Copper, Arsen)</v>
      </c>
    </row>
    <row r="32" spans="1:4" x14ac:dyDescent="0.25">
      <c r="A32" s="15">
        <v>7112</v>
      </c>
      <c r="B32" t="s">
        <v>343</v>
      </c>
      <c r="C32" t="s">
        <v>300</v>
      </c>
      <c r="D32" t="str">
        <f t="shared" si="1"/>
        <v>7100 - Cyanidholdig avfall</v>
      </c>
    </row>
    <row r="33" spans="1:4" x14ac:dyDescent="0.25">
      <c r="A33" s="15">
        <v>7121</v>
      </c>
      <c r="B33" t="s">
        <v>344</v>
      </c>
      <c r="C33" t="s">
        <v>301</v>
      </c>
      <c r="D33" t="str">
        <f t="shared" si="1"/>
        <v>7111 - Bekjempningsmidler uten kvikksølv</v>
      </c>
    </row>
    <row r="34" spans="1:4" x14ac:dyDescent="0.25">
      <c r="A34" s="15">
        <v>7122</v>
      </c>
      <c r="B34" t="s">
        <v>345</v>
      </c>
      <c r="C34" t="s">
        <v>302</v>
      </c>
      <c r="D34" t="str">
        <f t="shared" si="1"/>
        <v>7112 - Bekjempningsmidler med kvikksølv</v>
      </c>
    </row>
    <row r="35" spans="1:4" x14ac:dyDescent="0.25">
      <c r="A35" s="15">
        <v>7123</v>
      </c>
      <c r="B35" t="s">
        <v>346</v>
      </c>
      <c r="C35" t="s">
        <v>138</v>
      </c>
      <c r="D35" t="str">
        <f t="shared" si="1"/>
        <v>7121 - Polymeriserende stoff, isocyanater</v>
      </c>
    </row>
    <row r="36" spans="1:4" x14ac:dyDescent="0.25">
      <c r="A36" s="15">
        <v>7131</v>
      </c>
      <c r="B36" t="s">
        <v>347</v>
      </c>
      <c r="C36" t="s">
        <v>139</v>
      </c>
      <c r="D36" t="str">
        <f t="shared" si="1"/>
        <v>7122 - Sterkt reaktivt stoff</v>
      </c>
    </row>
    <row r="37" spans="1:4" x14ac:dyDescent="0.25">
      <c r="A37" s="15">
        <v>7132</v>
      </c>
      <c r="B37" t="s">
        <v>348</v>
      </c>
      <c r="C37" t="s">
        <v>140</v>
      </c>
      <c r="D37" t="str">
        <f t="shared" si="1"/>
        <v>7123 - Herdere, organiske peroksider</v>
      </c>
    </row>
    <row r="38" spans="1:4" x14ac:dyDescent="0.25">
      <c r="A38" s="15">
        <v>7133</v>
      </c>
      <c r="B38" t="s">
        <v>349</v>
      </c>
      <c r="C38" t="s">
        <v>141</v>
      </c>
      <c r="D38" t="str">
        <f t="shared" si="1"/>
        <v>7131 - Syrer, uorganiske</v>
      </c>
    </row>
    <row r="39" spans="1:4" x14ac:dyDescent="0.25">
      <c r="A39" s="15">
        <v>7134</v>
      </c>
      <c r="B39" t="s">
        <v>350</v>
      </c>
      <c r="C39" t="s">
        <v>142</v>
      </c>
      <c r="D39" t="str">
        <f t="shared" si="1"/>
        <v>7132 - Baser, uorganiske</v>
      </c>
    </row>
    <row r="40" spans="1:4" x14ac:dyDescent="0.25">
      <c r="A40" s="15">
        <v>7135</v>
      </c>
      <c r="B40" t="s">
        <v>351</v>
      </c>
      <c r="C40" t="s">
        <v>143</v>
      </c>
      <c r="D40" t="str">
        <f t="shared" si="1"/>
        <v>7133 - Rengjøringsmidler</v>
      </c>
    </row>
    <row r="41" spans="1:4" x14ac:dyDescent="0.25">
      <c r="A41" s="15">
        <v>7141</v>
      </c>
      <c r="B41" t="s">
        <v>352</v>
      </c>
      <c r="C41" t="s">
        <v>303</v>
      </c>
      <c r="D41" t="str">
        <f t="shared" si="1"/>
        <v>7134 - Surt organisk avfall</v>
      </c>
    </row>
    <row r="42" spans="1:4" x14ac:dyDescent="0.25">
      <c r="A42" s="15">
        <v>7142</v>
      </c>
      <c r="B42" t="s">
        <v>353</v>
      </c>
      <c r="C42" t="s">
        <v>304</v>
      </c>
      <c r="D42" t="str">
        <f t="shared" si="1"/>
        <v>7135 - Basisk organisk avfall</v>
      </c>
    </row>
    <row r="43" spans="1:4" x14ac:dyDescent="0.25">
      <c r="A43" s="15">
        <v>7143</v>
      </c>
      <c r="B43" t="s">
        <v>352</v>
      </c>
      <c r="C43" t="s">
        <v>305</v>
      </c>
      <c r="D43" t="str">
        <f t="shared" si="1"/>
        <v>7141 - Mineraloljebasert boreslam og borkaks</v>
      </c>
    </row>
    <row r="44" spans="1:4" x14ac:dyDescent="0.25">
      <c r="A44" s="15">
        <v>7144</v>
      </c>
      <c r="B44" t="s">
        <v>354</v>
      </c>
      <c r="C44" t="s">
        <v>306</v>
      </c>
      <c r="D44" t="str">
        <f t="shared" si="1"/>
        <v xml:space="preserve">7142 - Oljebasert borevæske </v>
      </c>
    </row>
    <row r="45" spans="1:4" x14ac:dyDescent="0.25">
      <c r="A45" s="15">
        <v>7145</v>
      </c>
      <c r="B45" t="s">
        <v>355</v>
      </c>
      <c r="C45" t="s">
        <v>307</v>
      </c>
      <c r="D45" t="str">
        <f t="shared" ref="D45:D63" si="2">C43</f>
        <v>7143 - Mineraloljebasert boreslam og borkaks</v>
      </c>
    </row>
    <row r="46" spans="1:4" x14ac:dyDescent="0.25">
      <c r="A46" s="15">
        <v>7151</v>
      </c>
      <c r="B46" t="s">
        <v>356</v>
      </c>
      <c r="C46" t="s">
        <v>144</v>
      </c>
      <c r="D46" t="str">
        <f t="shared" si="2"/>
        <v xml:space="preserve">7144 - Vannbasert borevæske som inneholder farlige stoffer </v>
      </c>
    </row>
    <row r="47" spans="1:4" x14ac:dyDescent="0.25">
      <c r="A47" s="15">
        <v>7152</v>
      </c>
      <c r="B47" t="s">
        <v>357</v>
      </c>
      <c r="C47" t="s">
        <v>145</v>
      </c>
      <c r="D47" t="str">
        <f t="shared" si="2"/>
        <v>7145 - Kaks med vannbasert borevæske som inneholder farlige stoffer</v>
      </c>
    </row>
    <row r="48" spans="1:4" x14ac:dyDescent="0.25">
      <c r="A48" s="15">
        <v>7154</v>
      </c>
      <c r="B48" t="s">
        <v>358</v>
      </c>
      <c r="C48" t="s">
        <v>146</v>
      </c>
      <c r="D48" t="str">
        <f t="shared" si="2"/>
        <v>7151 - Organisk avfall med halogen</v>
      </c>
    </row>
    <row r="49" spans="1:4" x14ac:dyDescent="0.25">
      <c r="A49" s="15">
        <v>7155</v>
      </c>
      <c r="B49" t="s">
        <v>359</v>
      </c>
      <c r="C49" t="s">
        <v>147</v>
      </c>
      <c r="D49" t="str">
        <f t="shared" si="2"/>
        <v>7152 - Organisk avfall uten halogen</v>
      </c>
    </row>
    <row r="50" spans="1:4" x14ac:dyDescent="0.25">
      <c r="A50" s="15">
        <v>7156</v>
      </c>
      <c r="B50" t="s">
        <v>360</v>
      </c>
      <c r="C50" t="s">
        <v>148</v>
      </c>
      <c r="D50" t="str">
        <f t="shared" si="2"/>
        <v>7154 - Kreosotimpregnert trevirke</v>
      </c>
    </row>
    <row r="51" spans="1:4" x14ac:dyDescent="0.25">
      <c r="A51" s="15">
        <v>7157</v>
      </c>
      <c r="B51" t="s">
        <v>361</v>
      </c>
      <c r="C51" t="s">
        <v>308</v>
      </c>
      <c r="D51" t="str">
        <f t="shared" si="2"/>
        <v>7155 - Avfall med bromerte flammehemmere</v>
      </c>
    </row>
    <row r="52" spans="1:4" x14ac:dyDescent="0.25">
      <c r="A52" s="15">
        <v>7158</v>
      </c>
      <c r="B52" t="s">
        <v>362</v>
      </c>
      <c r="C52" t="s">
        <v>309</v>
      </c>
      <c r="D52" t="str">
        <f t="shared" si="2"/>
        <v>7156 - Avfall med ftalater</v>
      </c>
    </row>
    <row r="53" spans="1:4" x14ac:dyDescent="0.25">
      <c r="A53" s="15">
        <v>7159</v>
      </c>
      <c r="B53" t="s">
        <v>363</v>
      </c>
      <c r="C53" t="s">
        <v>149</v>
      </c>
      <c r="D53" t="str">
        <f t="shared" si="2"/>
        <v>7157 - Kassert isolasjon med miljøskadelige blåsemidler som KFK og HKFK</v>
      </c>
    </row>
    <row r="54" spans="1:4" x14ac:dyDescent="0.25">
      <c r="A54" s="15">
        <v>7165</v>
      </c>
      <c r="B54" t="s">
        <v>364</v>
      </c>
      <c r="C54" t="s">
        <v>274</v>
      </c>
      <c r="D54" t="str">
        <f t="shared" si="2"/>
        <v>7158 - Klorparafinholdige isolerglassruter</v>
      </c>
    </row>
    <row r="55" spans="1:4" x14ac:dyDescent="0.25">
      <c r="A55" s="15">
        <v>7210</v>
      </c>
      <c r="B55" t="s">
        <v>365</v>
      </c>
      <c r="C55" t="s">
        <v>150</v>
      </c>
      <c r="D55" t="str">
        <f t="shared" si="2"/>
        <v>7159 - Klorparafinholdig avfall</v>
      </c>
    </row>
    <row r="56" spans="1:4" x14ac:dyDescent="0.25">
      <c r="A56" s="15">
        <v>7211</v>
      </c>
      <c r="B56" t="s">
        <v>366</v>
      </c>
      <c r="C56" t="s">
        <v>310</v>
      </c>
      <c r="D56" t="str">
        <f t="shared" si="2"/>
        <v>7165 - Prosessvann, vaskevann</v>
      </c>
    </row>
    <row r="57" spans="1:4" x14ac:dyDescent="0.25">
      <c r="A57" s="15">
        <v>7220</v>
      </c>
      <c r="B57" t="s">
        <v>367</v>
      </c>
      <c r="C57" t="s">
        <v>151</v>
      </c>
      <c r="D57" t="str">
        <f t="shared" si="2"/>
        <v>7210 - PCB- og PCT-holdig avfall</v>
      </c>
    </row>
    <row r="58" spans="1:4" x14ac:dyDescent="0.25">
      <c r="A58" s="15">
        <v>7230</v>
      </c>
      <c r="B58" t="s">
        <v>368</v>
      </c>
      <c r="C58" t="s">
        <v>152</v>
      </c>
      <c r="D58" t="str">
        <f t="shared" si="2"/>
        <v>7211 - PCB-holdige isolerglassruter</v>
      </c>
    </row>
    <row r="59" spans="1:4" x14ac:dyDescent="0.25">
      <c r="A59" s="15">
        <v>7240</v>
      </c>
      <c r="B59" t="s">
        <v>369</v>
      </c>
      <c r="C59" t="s">
        <v>153</v>
      </c>
      <c r="D59" t="str">
        <f t="shared" si="2"/>
        <v>7220 - Fotokjemikalier</v>
      </c>
    </row>
    <row r="60" spans="1:4" x14ac:dyDescent="0.25">
      <c r="A60" s="15">
        <v>7250</v>
      </c>
      <c r="B60" t="s">
        <v>370</v>
      </c>
      <c r="C60" t="s">
        <v>154</v>
      </c>
      <c r="D60" t="str">
        <f t="shared" si="2"/>
        <v>7230 - Halon</v>
      </c>
    </row>
    <row r="61" spans="1:4" x14ac:dyDescent="0.25">
      <c r="A61" s="15">
        <v>7261</v>
      </c>
      <c r="B61" t="s">
        <v>371</v>
      </c>
      <c r="C61" t="s">
        <v>155</v>
      </c>
      <c r="D61" t="str">
        <f t="shared" si="2"/>
        <v>7240 - KFK</v>
      </c>
    </row>
    <row r="62" spans="1:4" x14ac:dyDescent="0.25">
      <c r="D62" t="str">
        <f t="shared" si="2"/>
        <v>7250 - Asbest</v>
      </c>
    </row>
    <row r="63" spans="1:4" x14ac:dyDescent="0.25">
      <c r="D63" t="str">
        <f t="shared" si="2"/>
        <v>7261 - Gasser i trykkbeholdere</v>
      </c>
    </row>
  </sheetData>
  <phoneticPr fontId="2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Q84"/>
  <sheetViews>
    <sheetView tabSelected="1" zoomScale="90" zoomScaleNormal="90" workbookViewId="0">
      <selection activeCell="B3" sqref="B3:H3"/>
    </sheetView>
  </sheetViews>
  <sheetFormatPr baseColWidth="10" defaultColWidth="8.7109375" defaultRowHeight="15" x14ac:dyDescent="0.25"/>
  <cols>
    <col min="1" max="1" width="10.5703125" customWidth="1"/>
    <col min="2" max="2" width="50.7109375" customWidth="1"/>
    <col min="3" max="3" width="14.7109375" customWidth="1"/>
    <col min="4" max="4" width="12.7109375" customWidth="1"/>
    <col min="5" max="5" width="48.7109375" style="7" customWidth="1"/>
    <col min="6" max="7" width="20.140625" customWidth="1"/>
    <col min="8" max="9" width="17.28515625" customWidth="1"/>
    <col min="10" max="10" width="48.7109375" customWidth="1"/>
    <col min="12" max="12" width="95.140625" bestFit="1" customWidth="1"/>
    <col min="13" max="13" width="14.140625" customWidth="1"/>
    <col min="14" max="14" width="22.42578125" customWidth="1"/>
    <col min="15" max="15" width="21" customWidth="1"/>
    <col min="16" max="16" width="30.42578125" customWidth="1"/>
    <col min="17" max="17" width="19.28515625" customWidth="1"/>
    <col min="18" max="18" width="25.140625" customWidth="1"/>
  </cols>
  <sheetData>
    <row r="1" spans="1:15" s="6" customFormat="1" ht="21" x14ac:dyDescent="0.25">
      <c r="B1" s="237" t="s">
        <v>434</v>
      </c>
      <c r="J1" s="6" t="str">
        <f>""</f>
        <v/>
      </c>
    </row>
    <row r="2" spans="1:15" s="6" customFormat="1" ht="9" customHeight="1" x14ac:dyDescent="0.25">
      <c r="A2" s="13"/>
      <c r="C2" s="13"/>
      <c r="D2" s="13"/>
      <c r="E2" s="12"/>
      <c r="F2" s="13"/>
      <c r="G2" s="13"/>
      <c r="H2" s="13"/>
      <c r="I2" s="13"/>
    </row>
    <row r="3" spans="1:15" s="6" customFormat="1" ht="53.25" customHeight="1" x14ac:dyDescent="0.25">
      <c r="A3" s="13"/>
      <c r="B3" s="312" t="s">
        <v>616</v>
      </c>
      <c r="C3" s="312"/>
      <c r="D3" s="312"/>
      <c r="E3" s="312"/>
      <c r="F3" s="312"/>
      <c r="G3" s="312"/>
      <c r="H3" s="312"/>
      <c r="I3" s="238"/>
    </row>
    <row r="4" spans="1:15" ht="15.75" thickBot="1" x14ac:dyDescent="0.3">
      <c r="C4" s="15" t="s">
        <v>380</v>
      </c>
      <c r="D4" s="15" t="s">
        <v>380</v>
      </c>
      <c r="E4" s="15"/>
      <c r="F4" s="15" t="s">
        <v>380</v>
      </c>
      <c r="G4" s="15" t="s">
        <v>380</v>
      </c>
    </row>
    <row r="5" spans="1:15" ht="73.5" customHeight="1" thickBot="1" x14ac:dyDescent="0.3">
      <c r="A5" s="286" t="s">
        <v>418</v>
      </c>
      <c r="B5" s="246" t="s">
        <v>156</v>
      </c>
      <c r="C5" s="247" t="s">
        <v>598</v>
      </c>
      <c r="D5" s="101" t="s">
        <v>599</v>
      </c>
      <c r="E5" s="101" t="s">
        <v>581</v>
      </c>
      <c r="F5" s="247" t="s">
        <v>600</v>
      </c>
      <c r="G5" s="247" t="s">
        <v>601</v>
      </c>
      <c r="H5" s="247" t="s">
        <v>402</v>
      </c>
      <c r="I5" s="247" t="s">
        <v>403</v>
      </c>
      <c r="J5" s="287" t="s">
        <v>373</v>
      </c>
    </row>
    <row r="6" spans="1:15" ht="15.75" thickBot="1" x14ac:dyDescent="0.3">
      <c r="A6" s="324" t="s">
        <v>483</v>
      </c>
      <c r="B6" s="325"/>
      <c r="C6" s="325"/>
      <c r="D6" s="325"/>
      <c r="E6" s="325"/>
      <c r="F6" s="325"/>
      <c r="G6" s="325"/>
      <c r="H6" s="325"/>
      <c r="I6" s="325"/>
      <c r="J6" s="326"/>
    </row>
    <row r="7" spans="1:15" ht="15" customHeight="1" x14ac:dyDescent="0.25">
      <c r="A7" s="248" t="s">
        <v>120</v>
      </c>
      <c r="B7" s="48" t="s">
        <v>121</v>
      </c>
      <c r="C7" s="319" t="s">
        <v>377</v>
      </c>
      <c r="D7" s="28">
        <v>990</v>
      </c>
      <c r="E7" s="29" t="s">
        <v>270</v>
      </c>
      <c r="F7" s="182">
        <f t="shared" ref="F7:F44" si="0">+IFERROR(VLOOKUP(E7,Helse_grenser,2),0)</f>
        <v>0</v>
      </c>
      <c r="G7" s="182">
        <f t="shared" ref="G7:G44" si="1">+IFERROR(VLOOKUP(E7,Helse_grenser,3),0)</f>
        <v>0</v>
      </c>
      <c r="H7" s="183">
        <f>IFERROR(D7/F7,0)</f>
        <v>0</v>
      </c>
      <c r="I7" s="183">
        <f>IFERROR(D7/G7,0)</f>
        <v>0</v>
      </c>
      <c r="J7" s="19" t="s">
        <v>275</v>
      </c>
    </row>
    <row r="8" spans="1:15" ht="15" customHeight="1" x14ac:dyDescent="0.25">
      <c r="A8" s="249"/>
      <c r="B8" s="49" t="s">
        <v>121</v>
      </c>
      <c r="C8" s="320"/>
      <c r="D8" s="26">
        <v>10</v>
      </c>
      <c r="E8" s="27" t="s">
        <v>262</v>
      </c>
      <c r="F8" s="71">
        <f t="shared" si="0"/>
        <v>5</v>
      </c>
      <c r="G8" s="71">
        <f t="shared" si="1"/>
        <v>20</v>
      </c>
      <c r="H8" s="186">
        <f t="shared" ref="H8:H44" si="2">IFERROR(D8/F8,0)</f>
        <v>2</v>
      </c>
      <c r="I8" s="186">
        <f t="shared" ref="I8:I44" si="3">IFERROR(D8/G8,0)</f>
        <v>0.5</v>
      </c>
      <c r="J8" s="21" t="s">
        <v>376</v>
      </c>
    </row>
    <row r="9" spans="1:15" ht="15" customHeight="1" x14ac:dyDescent="0.25">
      <c r="A9" s="249"/>
      <c r="B9" s="49"/>
      <c r="C9" s="320"/>
      <c r="D9" s="26"/>
      <c r="E9" s="27"/>
      <c r="F9" s="71">
        <f t="shared" si="0"/>
        <v>0</v>
      </c>
      <c r="G9" s="71">
        <f t="shared" si="1"/>
        <v>0</v>
      </c>
      <c r="H9" s="186">
        <f t="shared" si="2"/>
        <v>0</v>
      </c>
      <c r="I9" s="186">
        <f t="shared" si="3"/>
        <v>0</v>
      </c>
      <c r="J9" s="21" t="s">
        <v>376</v>
      </c>
    </row>
    <row r="10" spans="1:15" ht="15" customHeight="1" x14ac:dyDescent="0.25">
      <c r="A10" s="249"/>
      <c r="B10" s="49"/>
      <c r="C10" s="321"/>
      <c r="D10" s="32"/>
      <c r="E10" s="27"/>
      <c r="F10" s="188">
        <f t="shared" si="0"/>
        <v>0</v>
      </c>
      <c r="G10" s="188">
        <f t="shared" si="1"/>
        <v>0</v>
      </c>
      <c r="H10" s="186">
        <f t="shared" si="2"/>
        <v>0</v>
      </c>
      <c r="I10" s="186">
        <f t="shared" si="3"/>
        <v>0</v>
      </c>
      <c r="J10" s="53"/>
    </row>
    <row r="11" spans="1:15" ht="15" customHeight="1" thickBot="1" x14ac:dyDescent="0.3">
      <c r="A11" s="249"/>
      <c r="B11" s="52"/>
      <c r="C11" s="321"/>
      <c r="D11" s="32"/>
      <c r="E11" s="33"/>
      <c r="F11" s="188">
        <f t="shared" si="0"/>
        <v>0</v>
      </c>
      <c r="G11" s="188">
        <f t="shared" si="1"/>
        <v>0</v>
      </c>
      <c r="H11" s="189">
        <f t="shared" si="2"/>
        <v>0</v>
      </c>
      <c r="I11" s="189">
        <f t="shared" si="3"/>
        <v>0</v>
      </c>
      <c r="J11" s="53" t="s">
        <v>376</v>
      </c>
    </row>
    <row r="12" spans="1:15" ht="15" customHeight="1" x14ac:dyDescent="0.25">
      <c r="A12" s="249"/>
      <c r="B12" s="48" t="s">
        <v>145</v>
      </c>
      <c r="C12" s="319" t="s">
        <v>378</v>
      </c>
      <c r="D12" s="28">
        <v>1</v>
      </c>
      <c r="E12" s="29" t="s">
        <v>262</v>
      </c>
      <c r="F12" s="182">
        <f t="shared" si="0"/>
        <v>5</v>
      </c>
      <c r="G12" s="182">
        <f t="shared" si="1"/>
        <v>20</v>
      </c>
      <c r="H12" s="183">
        <f>IFERROR(D12/F12,0)</f>
        <v>0.2</v>
      </c>
      <c r="I12" s="183">
        <f>IFERROR(D12/G12,0)</f>
        <v>0.05</v>
      </c>
      <c r="J12" s="19" t="s">
        <v>275</v>
      </c>
      <c r="O12" s="25"/>
    </row>
    <row r="13" spans="1:15" ht="15" customHeight="1" x14ac:dyDescent="0.25">
      <c r="A13" s="249"/>
      <c r="B13" s="49"/>
      <c r="C13" s="322"/>
      <c r="D13" s="240">
        <v>10</v>
      </c>
      <c r="E13" s="258"/>
      <c r="F13" s="241">
        <f t="shared" si="0"/>
        <v>0</v>
      </c>
      <c r="G13" s="241">
        <f t="shared" si="1"/>
        <v>0</v>
      </c>
      <c r="H13" s="259">
        <f>IFERROR(D13/F13,0)</f>
        <v>0</v>
      </c>
      <c r="I13" s="259">
        <f>IFERROR(D13/G13,0)</f>
        <v>0</v>
      </c>
      <c r="J13" s="67"/>
      <c r="O13" s="25"/>
    </row>
    <row r="14" spans="1:15" ht="15" customHeight="1" x14ac:dyDescent="0.25">
      <c r="A14" s="249"/>
      <c r="B14" s="49"/>
      <c r="C14" s="320"/>
      <c r="D14" s="26">
        <v>1</v>
      </c>
      <c r="E14" s="27"/>
      <c r="F14" s="71">
        <f t="shared" si="0"/>
        <v>0</v>
      </c>
      <c r="G14" s="71">
        <f t="shared" si="1"/>
        <v>0</v>
      </c>
      <c r="H14" s="186">
        <f t="shared" si="2"/>
        <v>0</v>
      </c>
      <c r="I14" s="186">
        <f t="shared" si="3"/>
        <v>0</v>
      </c>
      <c r="J14" s="21" t="s">
        <v>376</v>
      </c>
      <c r="O14" s="25"/>
    </row>
    <row r="15" spans="1:15" ht="15" customHeight="1" x14ac:dyDescent="0.25">
      <c r="A15" s="249"/>
      <c r="B15" s="49"/>
      <c r="C15" s="320"/>
      <c r="D15" s="26"/>
      <c r="E15" s="27"/>
      <c r="F15" s="71">
        <f t="shared" si="0"/>
        <v>0</v>
      </c>
      <c r="G15" s="71">
        <f t="shared" si="1"/>
        <v>0</v>
      </c>
      <c r="H15" s="186">
        <f t="shared" si="2"/>
        <v>0</v>
      </c>
      <c r="I15" s="186">
        <f t="shared" si="3"/>
        <v>0</v>
      </c>
      <c r="J15" s="21" t="s">
        <v>376</v>
      </c>
      <c r="O15" s="25"/>
    </row>
    <row r="16" spans="1:15" ht="15" customHeight="1" thickBot="1" x14ac:dyDescent="0.3">
      <c r="A16" s="249"/>
      <c r="B16" s="50"/>
      <c r="C16" s="323"/>
      <c r="D16" s="30"/>
      <c r="E16" s="31"/>
      <c r="F16" s="72">
        <f t="shared" si="0"/>
        <v>0</v>
      </c>
      <c r="G16" s="72">
        <f t="shared" si="1"/>
        <v>0</v>
      </c>
      <c r="H16" s="192">
        <f t="shared" si="2"/>
        <v>0</v>
      </c>
      <c r="I16" s="192">
        <f t="shared" si="3"/>
        <v>0</v>
      </c>
      <c r="J16" s="51" t="s">
        <v>376</v>
      </c>
      <c r="O16" s="25"/>
    </row>
    <row r="17" spans="1:17" ht="15" customHeight="1" thickBot="1" x14ac:dyDescent="0.3">
      <c r="A17" s="250"/>
      <c r="B17" s="54"/>
      <c r="C17" s="11" t="s">
        <v>379</v>
      </c>
      <c r="D17" s="34"/>
      <c r="E17" s="35"/>
      <c r="F17" s="195">
        <f t="shared" si="0"/>
        <v>0</v>
      </c>
      <c r="G17" s="195">
        <f t="shared" si="1"/>
        <v>0</v>
      </c>
      <c r="H17" s="196">
        <f t="shared" si="2"/>
        <v>0</v>
      </c>
      <c r="I17" s="196">
        <f t="shared" si="3"/>
        <v>0</v>
      </c>
      <c r="J17" s="55"/>
      <c r="O17" s="25"/>
    </row>
    <row r="18" spans="1:17" ht="15" customHeight="1" x14ac:dyDescent="0.25">
      <c r="A18" s="197" t="s">
        <v>157</v>
      </c>
      <c r="B18" s="48" t="s">
        <v>126</v>
      </c>
      <c r="C18" s="319" t="s">
        <v>374</v>
      </c>
      <c r="D18" s="39">
        <v>1</v>
      </c>
      <c r="E18" s="40" t="s">
        <v>268</v>
      </c>
      <c r="F18" s="182">
        <f t="shared" si="0"/>
        <v>2500</v>
      </c>
      <c r="G18" s="182">
        <f t="shared" si="1"/>
        <v>25000</v>
      </c>
      <c r="H18" s="183">
        <f t="shared" si="2"/>
        <v>4.0000000000000002E-4</v>
      </c>
      <c r="I18" s="183">
        <f t="shared" si="3"/>
        <v>4.0000000000000003E-5</v>
      </c>
      <c r="J18" s="19" t="s">
        <v>275</v>
      </c>
      <c r="O18" s="25"/>
    </row>
    <row r="19" spans="1:17" ht="15" customHeight="1" x14ac:dyDescent="0.25">
      <c r="A19" s="184"/>
      <c r="B19" s="49" t="s">
        <v>155</v>
      </c>
      <c r="C19" s="320"/>
      <c r="D19" s="36">
        <v>10</v>
      </c>
      <c r="E19" s="37" t="s">
        <v>261</v>
      </c>
      <c r="F19" s="71">
        <f t="shared" si="0"/>
        <v>50</v>
      </c>
      <c r="G19" s="71">
        <f t="shared" si="1"/>
        <v>200</v>
      </c>
      <c r="H19" s="186">
        <f t="shared" si="2"/>
        <v>0.2</v>
      </c>
      <c r="I19" s="186">
        <f t="shared" si="3"/>
        <v>0.05</v>
      </c>
      <c r="J19" s="21"/>
    </row>
    <row r="20" spans="1:17" ht="15" customHeight="1" x14ac:dyDescent="0.25">
      <c r="A20" s="200"/>
      <c r="B20" s="49" t="s">
        <v>140</v>
      </c>
      <c r="C20" s="320"/>
      <c r="D20" s="38">
        <v>100</v>
      </c>
      <c r="E20" s="17" t="s">
        <v>261</v>
      </c>
      <c r="F20" s="71">
        <f t="shared" si="0"/>
        <v>50</v>
      </c>
      <c r="G20" s="71">
        <f t="shared" si="1"/>
        <v>200</v>
      </c>
      <c r="H20" s="186">
        <f t="shared" si="2"/>
        <v>2</v>
      </c>
      <c r="I20" s="186">
        <f t="shared" si="3"/>
        <v>0.5</v>
      </c>
      <c r="J20" s="21"/>
      <c r="O20" s="25"/>
    </row>
    <row r="21" spans="1:17" ht="15" customHeight="1" thickBot="1" x14ac:dyDescent="0.3">
      <c r="A21" s="200"/>
      <c r="B21" s="52" t="s">
        <v>141</v>
      </c>
      <c r="C21" s="321"/>
      <c r="D21" s="43">
        <v>1000</v>
      </c>
      <c r="E21" s="44" t="s">
        <v>270</v>
      </c>
      <c r="F21" s="188">
        <f t="shared" si="0"/>
        <v>0</v>
      </c>
      <c r="G21" s="188">
        <f t="shared" si="1"/>
        <v>0</v>
      </c>
      <c r="H21" s="189">
        <f t="shared" si="2"/>
        <v>0</v>
      </c>
      <c r="I21" s="189">
        <f t="shared" si="3"/>
        <v>0</v>
      </c>
      <c r="J21" s="53"/>
    </row>
    <row r="22" spans="1:17" ht="15" customHeight="1" x14ac:dyDescent="0.25">
      <c r="A22" s="68"/>
      <c r="B22" s="48"/>
      <c r="C22" s="319" t="s">
        <v>375</v>
      </c>
      <c r="D22" s="45">
        <v>1</v>
      </c>
      <c r="E22" s="46"/>
      <c r="F22" s="182">
        <f t="shared" si="0"/>
        <v>0</v>
      </c>
      <c r="G22" s="182">
        <f t="shared" si="1"/>
        <v>0</v>
      </c>
      <c r="H22" s="183">
        <f t="shared" si="2"/>
        <v>0</v>
      </c>
      <c r="I22" s="183">
        <f t="shared" si="3"/>
        <v>0</v>
      </c>
      <c r="J22" s="19" t="s">
        <v>275</v>
      </c>
      <c r="O22" s="25"/>
    </row>
    <row r="23" spans="1:17" ht="15" customHeight="1" x14ac:dyDescent="0.25">
      <c r="A23" s="68"/>
      <c r="B23" s="49"/>
      <c r="C23" s="320"/>
      <c r="D23" s="38">
        <v>10</v>
      </c>
      <c r="E23" s="17"/>
      <c r="F23" s="71">
        <f t="shared" si="0"/>
        <v>0</v>
      </c>
      <c r="G23" s="71">
        <f t="shared" si="1"/>
        <v>0</v>
      </c>
      <c r="H23" s="186">
        <f t="shared" si="2"/>
        <v>0</v>
      </c>
      <c r="I23" s="186">
        <f t="shared" si="3"/>
        <v>0</v>
      </c>
      <c r="J23" s="21"/>
      <c r="N23" s="25"/>
      <c r="O23" s="25"/>
      <c r="P23" s="25"/>
      <c r="Q23" s="25"/>
    </row>
    <row r="24" spans="1:17" ht="15" customHeight="1" x14ac:dyDescent="0.25">
      <c r="A24" s="68"/>
      <c r="B24" s="49"/>
      <c r="C24" s="320"/>
      <c r="D24" s="38">
        <v>100</v>
      </c>
      <c r="E24" s="17"/>
      <c r="F24" s="71">
        <f t="shared" si="0"/>
        <v>0</v>
      </c>
      <c r="G24" s="71">
        <f t="shared" si="1"/>
        <v>0</v>
      </c>
      <c r="H24" s="186">
        <f t="shared" si="2"/>
        <v>0</v>
      </c>
      <c r="I24" s="186">
        <f t="shared" si="3"/>
        <v>0</v>
      </c>
      <c r="J24" s="21"/>
      <c r="N24" s="25"/>
      <c r="O24" s="25"/>
    </row>
    <row r="25" spans="1:17" ht="15" customHeight="1" x14ac:dyDescent="0.25">
      <c r="A25" s="68"/>
      <c r="B25" s="49"/>
      <c r="C25" s="320"/>
      <c r="D25" s="38">
        <v>1000</v>
      </c>
      <c r="E25" s="17"/>
      <c r="F25" s="71">
        <f t="shared" si="0"/>
        <v>0</v>
      </c>
      <c r="G25" s="71">
        <f t="shared" si="1"/>
        <v>0</v>
      </c>
      <c r="H25" s="186">
        <f t="shared" si="2"/>
        <v>0</v>
      </c>
      <c r="I25" s="186">
        <f t="shared" si="3"/>
        <v>0</v>
      </c>
      <c r="J25" s="21"/>
      <c r="N25" s="25"/>
      <c r="O25" s="25"/>
    </row>
    <row r="26" spans="1:17" ht="15" customHeight="1" x14ac:dyDescent="0.25">
      <c r="A26" s="68"/>
      <c r="B26" s="49"/>
      <c r="C26" s="320"/>
      <c r="D26" s="38"/>
      <c r="E26" s="17"/>
      <c r="F26" s="71">
        <f t="shared" si="0"/>
        <v>0</v>
      </c>
      <c r="G26" s="71">
        <f t="shared" si="1"/>
        <v>0</v>
      </c>
      <c r="H26" s="186">
        <f t="shared" si="2"/>
        <v>0</v>
      </c>
      <c r="I26" s="186">
        <f t="shared" si="3"/>
        <v>0</v>
      </c>
      <c r="J26" s="21"/>
      <c r="N26" s="25"/>
      <c r="O26" s="25"/>
      <c r="P26" s="25"/>
    </row>
    <row r="27" spans="1:17" ht="15" customHeight="1" x14ac:dyDescent="0.25">
      <c r="A27" s="68"/>
      <c r="B27" s="49"/>
      <c r="C27" s="320"/>
      <c r="D27" s="38"/>
      <c r="E27" s="17"/>
      <c r="F27" s="71">
        <f t="shared" si="0"/>
        <v>0</v>
      </c>
      <c r="G27" s="71">
        <f t="shared" si="1"/>
        <v>0</v>
      </c>
      <c r="H27" s="186">
        <f t="shared" si="2"/>
        <v>0</v>
      </c>
      <c r="I27" s="186">
        <f t="shared" si="3"/>
        <v>0</v>
      </c>
      <c r="J27" s="21"/>
      <c r="N27" s="25"/>
      <c r="O27" s="25"/>
    </row>
    <row r="28" spans="1:17" ht="15" customHeight="1" x14ac:dyDescent="0.25">
      <c r="A28" s="68"/>
      <c r="B28" s="49"/>
      <c r="C28" s="320"/>
      <c r="D28" s="38"/>
      <c r="E28" s="17"/>
      <c r="F28" s="71">
        <f t="shared" si="0"/>
        <v>0</v>
      </c>
      <c r="G28" s="71">
        <f t="shared" si="1"/>
        <v>0</v>
      </c>
      <c r="H28" s="186">
        <f t="shared" si="2"/>
        <v>0</v>
      </c>
      <c r="I28" s="186">
        <f t="shared" si="3"/>
        <v>0</v>
      </c>
      <c r="J28" s="21"/>
      <c r="N28" s="25"/>
      <c r="O28" s="25"/>
      <c r="P28" s="25"/>
    </row>
    <row r="29" spans="1:17" ht="15" customHeight="1" x14ac:dyDescent="0.25">
      <c r="A29" s="68"/>
      <c r="B29" s="49"/>
      <c r="C29" s="320"/>
      <c r="D29" s="38"/>
      <c r="E29" s="17"/>
      <c r="F29" s="71">
        <f t="shared" si="0"/>
        <v>0</v>
      </c>
      <c r="G29" s="71">
        <f t="shared" si="1"/>
        <v>0</v>
      </c>
      <c r="H29" s="186">
        <f t="shared" si="2"/>
        <v>0</v>
      </c>
      <c r="I29" s="186">
        <f t="shared" si="3"/>
        <v>0</v>
      </c>
      <c r="J29" s="21"/>
      <c r="N29" s="25"/>
      <c r="O29" s="25"/>
    </row>
    <row r="30" spans="1:17" ht="15" customHeight="1" x14ac:dyDescent="0.25">
      <c r="A30" s="68"/>
      <c r="B30" s="49"/>
      <c r="C30" s="320"/>
      <c r="D30" s="38"/>
      <c r="E30" s="17"/>
      <c r="F30" s="71">
        <f t="shared" si="0"/>
        <v>0</v>
      </c>
      <c r="G30" s="71">
        <f t="shared" si="1"/>
        <v>0</v>
      </c>
      <c r="H30" s="186">
        <f t="shared" si="2"/>
        <v>0</v>
      </c>
      <c r="I30" s="186">
        <f t="shared" si="3"/>
        <v>0</v>
      </c>
      <c r="J30" s="21"/>
      <c r="N30" s="25"/>
      <c r="O30" s="25"/>
      <c r="P30" s="25"/>
    </row>
    <row r="31" spans="1:17" ht="15" customHeight="1" x14ac:dyDescent="0.25">
      <c r="A31" s="68"/>
      <c r="B31" s="49"/>
      <c r="C31" s="320"/>
      <c r="D31" s="38"/>
      <c r="E31" s="17"/>
      <c r="F31" s="71">
        <f t="shared" si="0"/>
        <v>0</v>
      </c>
      <c r="G31" s="71">
        <f t="shared" si="1"/>
        <v>0</v>
      </c>
      <c r="H31" s="186">
        <f t="shared" si="2"/>
        <v>0</v>
      </c>
      <c r="I31" s="186">
        <f t="shared" si="3"/>
        <v>0</v>
      </c>
      <c r="J31" s="21"/>
      <c r="N31" s="25"/>
      <c r="O31" s="25"/>
    </row>
    <row r="32" spans="1:17" ht="15" customHeight="1" x14ac:dyDescent="0.25">
      <c r="A32" s="68"/>
      <c r="B32" s="49"/>
      <c r="C32" s="320"/>
      <c r="D32" s="38"/>
      <c r="E32" s="17"/>
      <c r="F32" s="71">
        <f t="shared" si="0"/>
        <v>0</v>
      </c>
      <c r="G32" s="71">
        <f t="shared" si="1"/>
        <v>0</v>
      </c>
      <c r="H32" s="186">
        <f t="shared" si="2"/>
        <v>0</v>
      </c>
      <c r="I32" s="186">
        <f t="shared" si="3"/>
        <v>0</v>
      </c>
      <c r="J32" s="21"/>
      <c r="N32" s="25"/>
      <c r="O32" s="25"/>
      <c r="P32" s="25"/>
    </row>
    <row r="33" spans="1:12" ht="15" customHeight="1" x14ac:dyDescent="0.25">
      <c r="A33" s="68"/>
      <c r="B33" s="49"/>
      <c r="C33" s="320"/>
      <c r="D33" s="38"/>
      <c r="E33" s="17"/>
      <c r="F33" s="71">
        <f t="shared" si="0"/>
        <v>0</v>
      </c>
      <c r="G33" s="71">
        <f t="shared" si="1"/>
        <v>0</v>
      </c>
      <c r="H33" s="186">
        <f t="shared" si="2"/>
        <v>0</v>
      </c>
      <c r="I33" s="186">
        <f t="shared" si="3"/>
        <v>0</v>
      </c>
      <c r="J33" s="21"/>
    </row>
    <row r="34" spans="1:12" ht="15" customHeight="1" x14ac:dyDescent="0.25">
      <c r="A34" s="68"/>
      <c r="B34" s="49"/>
      <c r="C34" s="320"/>
      <c r="D34" s="38"/>
      <c r="E34" s="17"/>
      <c r="F34" s="71">
        <f t="shared" si="0"/>
        <v>0</v>
      </c>
      <c r="G34" s="71">
        <f t="shared" si="1"/>
        <v>0</v>
      </c>
      <c r="H34" s="186">
        <f t="shared" si="2"/>
        <v>0</v>
      </c>
      <c r="I34" s="186">
        <f t="shared" si="3"/>
        <v>0</v>
      </c>
      <c r="J34" s="21"/>
    </row>
    <row r="35" spans="1:12" ht="15" customHeight="1" x14ac:dyDescent="0.25">
      <c r="A35" s="68"/>
      <c r="B35" s="49"/>
      <c r="C35" s="320"/>
      <c r="D35" s="38"/>
      <c r="E35" s="17"/>
      <c r="F35" s="71">
        <f t="shared" si="0"/>
        <v>0</v>
      </c>
      <c r="G35" s="71">
        <f t="shared" si="1"/>
        <v>0</v>
      </c>
      <c r="H35" s="186">
        <f t="shared" si="2"/>
        <v>0</v>
      </c>
      <c r="I35" s="186">
        <f t="shared" si="3"/>
        <v>0</v>
      </c>
      <c r="J35" s="21"/>
    </row>
    <row r="36" spans="1:12" ht="15" customHeight="1" x14ac:dyDescent="0.25">
      <c r="A36" s="68"/>
      <c r="B36" s="49"/>
      <c r="C36" s="320"/>
      <c r="D36" s="38"/>
      <c r="E36" s="17"/>
      <c r="F36" s="71">
        <f t="shared" si="0"/>
        <v>0</v>
      </c>
      <c r="G36" s="71">
        <f t="shared" si="1"/>
        <v>0</v>
      </c>
      <c r="H36" s="186">
        <f t="shared" si="2"/>
        <v>0</v>
      </c>
      <c r="I36" s="186">
        <f t="shared" si="3"/>
        <v>0</v>
      </c>
      <c r="J36" s="21"/>
    </row>
    <row r="37" spans="1:12" ht="15" customHeight="1" x14ac:dyDescent="0.25">
      <c r="A37" s="68"/>
      <c r="B37" s="49"/>
      <c r="C37" s="320"/>
      <c r="D37" s="38"/>
      <c r="E37" s="17"/>
      <c r="F37" s="71">
        <f t="shared" si="0"/>
        <v>0</v>
      </c>
      <c r="G37" s="71">
        <f t="shared" si="1"/>
        <v>0</v>
      </c>
      <c r="H37" s="186">
        <f t="shared" si="2"/>
        <v>0</v>
      </c>
      <c r="I37" s="186">
        <f t="shared" si="3"/>
        <v>0</v>
      </c>
      <c r="J37" s="21"/>
    </row>
    <row r="38" spans="1:12" ht="15" customHeight="1" x14ac:dyDescent="0.25">
      <c r="A38" s="68"/>
      <c r="B38" s="49"/>
      <c r="C38" s="320"/>
      <c r="D38" s="38"/>
      <c r="E38" s="17"/>
      <c r="F38" s="71">
        <f t="shared" si="0"/>
        <v>0</v>
      </c>
      <c r="G38" s="71">
        <f t="shared" si="1"/>
        <v>0</v>
      </c>
      <c r="H38" s="186">
        <f t="shared" si="2"/>
        <v>0</v>
      </c>
      <c r="I38" s="186">
        <f t="shared" si="3"/>
        <v>0</v>
      </c>
      <c r="J38" s="21"/>
    </row>
    <row r="39" spans="1:12" ht="15" customHeight="1" x14ac:dyDescent="0.25">
      <c r="A39" s="68"/>
      <c r="B39" s="49"/>
      <c r="C39" s="320"/>
      <c r="D39" s="38"/>
      <c r="E39" s="17"/>
      <c r="F39" s="71">
        <f t="shared" si="0"/>
        <v>0</v>
      </c>
      <c r="G39" s="71">
        <f t="shared" si="1"/>
        <v>0</v>
      </c>
      <c r="H39" s="186">
        <f t="shared" si="2"/>
        <v>0</v>
      </c>
      <c r="I39" s="186">
        <f t="shared" si="3"/>
        <v>0</v>
      </c>
      <c r="J39" s="21"/>
    </row>
    <row r="40" spans="1:12" ht="15" customHeight="1" x14ac:dyDescent="0.25">
      <c r="A40" s="68"/>
      <c r="B40" s="49"/>
      <c r="C40" s="320"/>
      <c r="D40" s="38"/>
      <c r="E40" s="17"/>
      <c r="F40" s="71">
        <f t="shared" si="0"/>
        <v>0</v>
      </c>
      <c r="G40" s="71">
        <f t="shared" si="1"/>
        <v>0</v>
      </c>
      <c r="H40" s="186">
        <f t="shared" si="2"/>
        <v>0</v>
      </c>
      <c r="I40" s="186">
        <f t="shared" si="3"/>
        <v>0</v>
      </c>
      <c r="J40" s="21"/>
    </row>
    <row r="41" spans="1:12" ht="15" customHeight="1" x14ac:dyDescent="0.25">
      <c r="A41" s="68"/>
      <c r="B41" s="49"/>
      <c r="C41" s="320"/>
      <c r="D41" s="38"/>
      <c r="E41" s="17"/>
      <c r="F41" s="71">
        <f t="shared" si="0"/>
        <v>0</v>
      </c>
      <c r="G41" s="71">
        <f t="shared" si="1"/>
        <v>0</v>
      </c>
      <c r="H41" s="186">
        <f t="shared" si="2"/>
        <v>0</v>
      </c>
      <c r="I41" s="186">
        <f t="shared" si="3"/>
        <v>0</v>
      </c>
      <c r="J41" s="21"/>
    </row>
    <row r="42" spans="1:12" ht="15" customHeight="1" x14ac:dyDescent="0.25">
      <c r="A42" s="68"/>
      <c r="B42" s="49"/>
      <c r="C42" s="320"/>
      <c r="D42" s="38"/>
      <c r="E42" s="17"/>
      <c r="F42" s="71">
        <f t="shared" si="0"/>
        <v>0</v>
      </c>
      <c r="G42" s="71">
        <f t="shared" si="1"/>
        <v>0</v>
      </c>
      <c r="H42" s="186">
        <f t="shared" si="2"/>
        <v>0</v>
      </c>
      <c r="I42" s="186">
        <f t="shared" si="3"/>
        <v>0</v>
      </c>
      <c r="J42" s="21"/>
    </row>
    <row r="43" spans="1:12" ht="15" customHeight="1" x14ac:dyDescent="0.25">
      <c r="A43" s="68"/>
      <c r="B43" s="49"/>
      <c r="C43" s="320"/>
      <c r="D43" s="38"/>
      <c r="E43" s="17"/>
      <c r="F43" s="71">
        <f t="shared" si="0"/>
        <v>0</v>
      </c>
      <c r="G43" s="71">
        <f t="shared" si="1"/>
        <v>0</v>
      </c>
      <c r="H43" s="186">
        <f t="shared" si="2"/>
        <v>0</v>
      </c>
      <c r="I43" s="186">
        <f t="shared" si="3"/>
        <v>0</v>
      </c>
      <c r="J43" s="21"/>
    </row>
    <row r="44" spans="1:12" ht="15" customHeight="1" thickBot="1" x14ac:dyDescent="0.3">
      <c r="A44" s="68"/>
      <c r="B44" s="50"/>
      <c r="C44" s="323"/>
      <c r="D44" s="41"/>
      <c r="E44" s="42"/>
      <c r="F44" s="72">
        <f t="shared" si="0"/>
        <v>0</v>
      </c>
      <c r="G44" s="72">
        <f t="shared" si="1"/>
        <v>0</v>
      </c>
      <c r="H44" s="192">
        <f t="shared" si="2"/>
        <v>0</v>
      </c>
      <c r="I44" s="192">
        <f t="shared" si="3"/>
        <v>0</v>
      </c>
      <c r="J44" s="51"/>
      <c r="L44" s="9"/>
    </row>
    <row r="45" spans="1:12" ht="15" customHeight="1" thickBot="1" x14ac:dyDescent="0.3">
      <c r="A45" s="251"/>
      <c r="B45" s="318"/>
      <c r="C45" s="318"/>
      <c r="D45" s="318"/>
      <c r="E45" s="318"/>
      <c r="F45" s="318"/>
      <c r="G45" s="256" t="s">
        <v>385</v>
      </c>
      <c r="H45" s="57">
        <f>SUM(H7:H44)</f>
        <v>4.4004000000000003</v>
      </c>
      <c r="I45" s="56">
        <f>SUM(I7:I44)</f>
        <v>1.1000400000000001</v>
      </c>
      <c r="J45" s="58"/>
      <c r="L45" s="9"/>
    </row>
    <row r="46" spans="1:12" ht="15" customHeight="1" thickBot="1" x14ac:dyDescent="0.3">
      <c r="A46" s="266" t="s">
        <v>484</v>
      </c>
      <c r="B46" s="252"/>
      <c r="C46" s="252"/>
      <c r="D46" s="252"/>
      <c r="E46" s="252"/>
      <c r="F46" s="252"/>
      <c r="G46" s="255"/>
      <c r="H46" s="254"/>
      <c r="I46" s="254"/>
      <c r="J46" s="207"/>
      <c r="L46" s="9"/>
    </row>
    <row r="47" spans="1:12" ht="15.75" thickBot="1" x14ac:dyDescent="0.3">
      <c r="A47" s="208" t="s">
        <v>120</v>
      </c>
      <c r="B47" s="209" t="s">
        <v>223</v>
      </c>
      <c r="C47" s="313" t="s">
        <v>419</v>
      </c>
      <c r="D47" s="18">
        <v>10</v>
      </c>
      <c r="E47" s="210" t="s">
        <v>386</v>
      </c>
      <c r="F47" s="74">
        <f>IFERROR(_xlfn.XLOOKUP(B47,'Ved 1 Del 2 Spesifiserte kjem.'!$A$6:$A$61,'Ved 1 Del 2 Spesifiserte kjem.'!$C$6:$C$61,,0),"")</f>
        <v>5000</v>
      </c>
      <c r="G47" s="74">
        <f>IFERROR(_xlfn.XLOOKUP(B47,'Ved 1 Del 2 Spesifiserte kjem.'!$A$6:$A$61,'Ved 1 Del 2 Spesifiserte kjem.'!$D$6:$D$61,,0),"")</f>
        <v>10000</v>
      </c>
      <c r="H47" s="75">
        <f>IFERROR(D47/F47,0)</f>
        <v>2E-3</v>
      </c>
      <c r="I47" s="211">
        <f>IFERROR(D47/G47,0)</f>
        <v>1E-3</v>
      </c>
      <c r="J47" s="19"/>
    </row>
    <row r="48" spans="1:12" x14ac:dyDescent="0.25">
      <c r="A48" s="212"/>
      <c r="B48" s="213" t="s">
        <v>394</v>
      </c>
      <c r="C48" s="314"/>
      <c r="D48" s="5">
        <v>100</v>
      </c>
      <c r="E48" s="214" t="s">
        <v>386</v>
      </c>
      <c r="F48" s="74">
        <f>IFERROR(_xlfn.XLOOKUP(B48,'Ved 1 Del 2 Spesifiserte kjem.'!$A$6:$A$61,'Ved 1 Del 2 Spesifiserte kjem.'!$C$6:$C$61,,0),"")</f>
        <v>2500</v>
      </c>
      <c r="G48" s="76">
        <f>IFERROR(_xlfn.XLOOKUP(B48,'Ved 1 Del 2 Spesifiserte kjem.'!$A$6:$A$61,'Ved 1 Del 2 Spesifiserte kjem.'!$D$6:$D$61,,0),"")</f>
        <v>25000</v>
      </c>
      <c r="H48" s="77">
        <f t="shared" ref="H48:H49" si="4">IFERROR(D48/F48,0)</f>
        <v>0.04</v>
      </c>
      <c r="I48" s="215">
        <f t="shared" ref="I48:I49" si="5">IFERROR(D48/G48,0)</f>
        <v>4.0000000000000001E-3</v>
      </c>
      <c r="J48" s="21"/>
    </row>
    <row r="49" spans="1:10" x14ac:dyDescent="0.25">
      <c r="A49" s="212"/>
      <c r="B49" s="213"/>
      <c r="C49" s="314"/>
      <c r="D49" s="5">
        <v>200</v>
      </c>
      <c r="E49" s="214" t="s">
        <v>386</v>
      </c>
      <c r="F49" s="76" t="str">
        <f>IFERROR(_xlfn.XLOOKUP(B49,'Ved 1 Del 2 Spesifiserte kjem.'!$A$6:$A$61,'Ved 1 Del 2 Spesifiserte kjem.'!$C$6:$C$61,,0),"")</f>
        <v/>
      </c>
      <c r="G49" s="76" t="str">
        <f>IFERROR(_xlfn.XLOOKUP(B49,'Ved 1 Del 2 Spesifiserte kjem.'!$A$6:$A$61,'Ved 1 Del 2 Spesifiserte kjem.'!$D$6:$D$61,,0),"")</f>
        <v/>
      </c>
      <c r="H49" s="77">
        <f t="shared" si="4"/>
        <v>0</v>
      </c>
      <c r="I49" s="215">
        <f t="shared" si="5"/>
        <v>0</v>
      </c>
      <c r="J49" s="21"/>
    </row>
    <row r="50" spans="1:10" x14ac:dyDescent="0.25">
      <c r="A50" s="212"/>
      <c r="B50" s="213"/>
      <c r="C50" s="314"/>
      <c r="D50" s="5">
        <v>200</v>
      </c>
      <c r="E50" s="214" t="s">
        <v>386</v>
      </c>
      <c r="F50" s="76" t="str">
        <f>IFERROR(_xlfn.XLOOKUP(B50,'Ved 1 Del 2 Spesifiserte kjem.'!$A$6:$A$61,'Ved 1 Del 2 Spesifiserte kjem.'!$C$6:$C$61,,0),"")</f>
        <v/>
      </c>
      <c r="G50" s="76" t="str">
        <f>IFERROR(_xlfn.XLOOKUP(B50,'Ved 1 Del 2 Spesifiserte kjem.'!$A$6:$A$61,'Ved 1 Del 2 Spesifiserte kjem.'!$D$6:$D$61,,0),"")</f>
        <v/>
      </c>
      <c r="H50" s="77">
        <f>IFERROR(D50/F50,0)</f>
        <v>0</v>
      </c>
      <c r="I50" s="215">
        <f>IFERROR(D50/G50,0)</f>
        <v>0</v>
      </c>
      <c r="J50" s="21"/>
    </row>
    <row r="51" spans="1:10" ht="15.75" thickBot="1" x14ac:dyDescent="0.3">
      <c r="A51" s="212"/>
      <c r="B51" s="216"/>
      <c r="C51" s="315"/>
      <c r="D51" s="129"/>
      <c r="E51" s="217" t="s">
        <v>386</v>
      </c>
      <c r="F51" s="78" t="str">
        <f>IFERROR(_xlfn.XLOOKUP(B51,'Ved 1 Del 2 Spesifiserte kjem.'!$A$6:$A$61,'Ved 1 Del 2 Spesifiserte kjem.'!$C$6:$C$61,,0),"")</f>
        <v/>
      </c>
      <c r="G51" s="78" t="str">
        <f>IFERROR(_xlfn.XLOOKUP(B51,'Ved 1 Del 2 Spesifiserte kjem.'!$A$6:$A$61,'Ved 1 Del 2 Spesifiserte kjem.'!$D$6:$D$61,,0),"")</f>
        <v/>
      </c>
      <c r="H51" s="79">
        <f t="shared" ref="H51:H52" si="6">IFERROR(D51/F51,0)</f>
        <v>0</v>
      </c>
      <c r="I51" s="218">
        <f t="shared" ref="I51:I52" si="7">IFERROR(D51/G51,0)</f>
        <v>0</v>
      </c>
      <c r="J51" s="51"/>
    </row>
    <row r="52" spans="1:10" x14ac:dyDescent="0.25">
      <c r="A52" s="212"/>
      <c r="B52" s="219"/>
      <c r="C52" s="316" t="s">
        <v>378</v>
      </c>
      <c r="D52" s="220">
        <v>10</v>
      </c>
      <c r="E52" s="221" t="s">
        <v>386</v>
      </c>
      <c r="F52" s="222" t="str">
        <f>IFERROR(_xlfn.XLOOKUP(B52,'Ved 1 Del 2 Spesifiserte kjem.'!$A$6:$A$61,'Ved 1 Del 2 Spesifiserte kjem.'!$C$6:$C$61,,0),"")</f>
        <v/>
      </c>
      <c r="G52" s="222" t="str">
        <f>IFERROR(_xlfn.XLOOKUP(B52,'Ved 1 Del 2 Spesifiserte kjem.'!$A$6:$A$61,'Ved 1 Del 2 Spesifiserte kjem.'!$D$6:$D$61,,0),"")</f>
        <v/>
      </c>
      <c r="H52" s="223">
        <f t="shared" si="6"/>
        <v>0</v>
      </c>
      <c r="I52" s="223">
        <f t="shared" si="7"/>
        <v>0</v>
      </c>
      <c r="J52" s="67"/>
    </row>
    <row r="53" spans="1:10" x14ac:dyDescent="0.25">
      <c r="A53" s="212"/>
      <c r="B53" s="224"/>
      <c r="C53" s="317"/>
      <c r="D53" s="5">
        <v>10</v>
      </c>
      <c r="E53" s="214" t="s">
        <v>386</v>
      </c>
      <c r="F53" s="76" t="str">
        <f>IFERROR(_xlfn.XLOOKUP(B53,'Ved 1 Del 2 Spesifiserte kjem.'!$A$6:$A$61,'Ved 1 Del 2 Spesifiserte kjem.'!$C$6:$C$61,,0),"")</f>
        <v/>
      </c>
      <c r="G53" s="76" t="str">
        <f>IFERROR(_xlfn.XLOOKUP(B53,'Ved 1 Del 2 Spesifiserte kjem.'!$A$6:$A$61,'Ved 1 Del 2 Spesifiserte kjem.'!$D$6:$D$61,,0),"")</f>
        <v/>
      </c>
      <c r="H53" s="77">
        <f>IFERROR(D53/F53,0)</f>
        <v>0</v>
      </c>
      <c r="I53" s="77">
        <f>IFERROR(D53/G53,0)</f>
        <v>0</v>
      </c>
      <c r="J53" s="21"/>
    </row>
    <row r="54" spans="1:10" x14ac:dyDescent="0.25">
      <c r="A54" s="212"/>
      <c r="B54" s="224"/>
      <c r="C54" s="317"/>
      <c r="D54" s="5">
        <v>10</v>
      </c>
      <c r="E54" s="214" t="s">
        <v>386</v>
      </c>
      <c r="F54" s="76" t="str">
        <f>IFERROR(_xlfn.XLOOKUP(B54,'Ved 1 Del 2 Spesifiserte kjem.'!$A$6:$A$61,'Ved 1 Del 2 Spesifiserte kjem.'!$C$6:$C$61,,0),"")</f>
        <v/>
      </c>
      <c r="G54" s="76" t="str">
        <f>IFERROR(_xlfn.XLOOKUP(B54,'Ved 1 Del 2 Spesifiserte kjem.'!$A$6:$A$61,'Ved 1 Del 2 Spesifiserte kjem.'!$D$6:$D$61,,0),"")</f>
        <v/>
      </c>
      <c r="H54" s="77">
        <f t="shared" ref="H54:H55" si="8">IFERROR(D54/F54,0)</f>
        <v>0</v>
      </c>
      <c r="I54" s="77">
        <f t="shared" ref="I54:I55" si="9">IFERROR(D54/G54,0)</f>
        <v>0</v>
      </c>
      <c r="J54" s="21"/>
    </row>
    <row r="55" spans="1:10" x14ac:dyDescent="0.25">
      <c r="A55" s="212"/>
      <c r="B55" s="224"/>
      <c r="C55" s="317"/>
      <c r="D55" s="5">
        <v>10</v>
      </c>
      <c r="E55" s="214" t="s">
        <v>386</v>
      </c>
      <c r="F55" s="76" t="str">
        <f>IFERROR(_xlfn.XLOOKUP(B55,'Ved 1 Del 2 Spesifiserte kjem.'!$A$6:$A$61,'Ved 1 Del 2 Spesifiserte kjem.'!$C$6:$C$61,,0),"")</f>
        <v/>
      </c>
      <c r="G55" s="76" t="str">
        <f>IFERROR(_xlfn.XLOOKUP(B55,'Ved 1 Del 2 Spesifiserte kjem.'!$A$6:$A$61,'Ved 1 Del 2 Spesifiserte kjem.'!$D$6:$D$61,,0),"")</f>
        <v/>
      </c>
      <c r="H55" s="77">
        <f t="shared" si="8"/>
        <v>0</v>
      </c>
      <c r="I55" s="77">
        <f t="shared" si="9"/>
        <v>0</v>
      </c>
      <c r="J55" s="21"/>
    </row>
    <row r="56" spans="1:10" ht="15.75" thickBot="1" x14ac:dyDescent="0.3">
      <c r="A56" s="212"/>
      <c r="B56" s="225"/>
      <c r="C56" s="317"/>
      <c r="D56" s="156"/>
      <c r="E56" s="226" t="s">
        <v>386</v>
      </c>
      <c r="F56" s="227" t="str">
        <f>IFERROR(_xlfn.XLOOKUP(B56,'Ved 1 Del 2 Spesifiserte kjem.'!$A$6:$A$61,'Ved 1 Del 2 Spesifiserte kjem.'!$C$6:$C$61,,0),"")</f>
        <v/>
      </c>
      <c r="G56" s="227" t="str">
        <f>IFERROR(_xlfn.XLOOKUP(B56,'Ved 1 Del 2 Spesifiserte kjem.'!$A$6:$A$61,'Ved 1 Del 2 Spesifiserte kjem.'!$D$6:$D$61,,0),"")</f>
        <v/>
      </c>
      <c r="H56" s="228">
        <f>IFERROR(D56/F56,0)</f>
        <v>0</v>
      </c>
      <c r="I56" s="228">
        <f>IFERROR(D56/G56,0)</f>
        <v>0</v>
      </c>
      <c r="J56" s="53"/>
    </row>
    <row r="57" spans="1:10" ht="15.75" thickBot="1" x14ac:dyDescent="0.3">
      <c r="A57" s="229"/>
      <c r="B57" s="230"/>
      <c r="C57" s="231"/>
      <c r="D57" s="231">
        <v>10</v>
      </c>
      <c r="E57" s="232" t="s">
        <v>386</v>
      </c>
      <c r="F57" s="233" t="str">
        <f>IFERROR(_xlfn.XLOOKUP(B57,'Ved 1 Del 2 Spesifiserte kjem.'!$A$6:$A$61,'Ved 1 Del 2 Spesifiserte kjem.'!$C$6:$C$61,,0),"")</f>
        <v/>
      </c>
      <c r="G57" s="233" t="str">
        <f>IFERROR(_xlfn.XLOOKUP(B57,'Ved 1 Del 2 Spesifiserte kjem.'!$A$6:$A$61,'Ved 1 Del 2 Spesifiserte kjem.'!$D$6:$D$61,,0),"")</f>
        <v/>
      </c>
      <c r="H57" s="234">
        <f t="shared" ref="H57:H82" si="10">IFERROR(D57/F57,0)</f>
        <v>0</v>
      </c>
      <c r="I57" s="234">
        <f t="shared" ref="I57:I82" si="11">IFERROR(D57/G57,0)</f>
        <v>0</v>
      </c>
      <c r="J57" s="235"/>
    </row>
    <row r="58" spans="1:10" x14ac:dyDescent="0.25">
      <c r="A58" s="212" t="s">
        <v>157</v>
      </c>
      <c r="B58" s="219" t="s">
        <v>223</v>
      </c>
      <c r="C58" s="220"/>
      <c r="D58" s="220">
        <v>100</v>
      </c>
      <c r="E58" s="221" t="s">
        <v>386</v>
      </c>
      <c r="F58" s="222">
        <f>IFERROR(_xlfn.XLOOKUP(B58,'Ved 1 Del 2 Spesifiserte kjem.'!$A$6:$A$61,'Ved 1 Del 2 Spesifiserte kjem.'!$C$6:$C$61,,0),"")</f>
        <v>5000</v>
      </c>
      <c r="G58" s="222">
        <f>IFERROR(_xlfn.XLOOKUP(B58,'Ved 1 Del 2 Spesifiserte kjem.'!$A$6:$A$61,'Ved 1 Del 2 Spesifiserte kjem.'!$D$6:$D$61,,0),"")</f>
        <v>10000</v>
      </c>
      <c r="H58" s="223">
        <f t="shared" si="10"/>
        <v>0.02</v>
      </c>
      <c r="I58" s="223">
        <f t="shared" si="11"/>
        <v>0.01</v>
      </c>
      <c r="J58" s="67"/>
    </row>
    <row r="59" spans="1:10" x14ac:dyDescent="0.25">
      <c r="A59" s="212"/>
      <c r="B59" s="224" t="s">
        <v>224</v>
      </c>
      <c r="C59" s="5"/>
      <c r="D59" s="5">
        <v>10</v>
      </c>
      <c r="E59" s="214" t="s">
        <v>386</v>
      </c>
      <c r="F59" s="76">
        <f>IFERROR(_xlfn.XLOOKUP(B59,'Ved 1 Del 2 Spesifiserte kjem.'!$A$6:$A$61,'Ved 1 Del 2 Spesifiserte kjem.'!$C$6:$C$61,,0),"")</f>
        <v>1250</v>
      </c>
      <c r="G59" s="76">
        <f>IFERROR(_xlfn.XLOOKUP(B59,'Ved 1 Del 2 Spesifiserte kjem.'!$A$6:$A$61,'Ved 1 Del 2 Spesifiserte kjem.'!$D$6:$D$61,,0),"")</f>
        <v>5000</v>
      </c>
      <c r="H59" s="77">
        <f t="shared" si="10"/>
        <v>8.0000000000000002E-3</v>
      </c>
      <c r="I59" s="77">
        <f t="shared" si="11"/>
        <v>2E-3</v>
      </c>
      <c r="J59" s="21"/>
    </row>
    <row r="60" spans="1:10" x14ac:dyDescent="0.25">
      <c r="A60" s="212"/>
      <c r="B60" s="224" t="s">
        <v>225</v>
      </c>
      <c r="C60" s="5"/>
      <c r="D60" s="5">
        <v>10</v>
      </c>
      <c r="E60" s="214" t="s">
        <v>386</v>
      </c>
      <c r="F60" s="76">
        <f>IFERROR(_xlfn.XLOOKUP(B60,'Ved 1 Del 2 Spesifiserte kjem.'!$A$6:$A$61,'Ved 1 Del 2 Spesifiserte kjem.'!$C$6:$C$61,,0),"")</f>
        <v>350</v>
      </c>
      <c r="G60" s="76">
        <f>IFERROR(_xlfn.XLOOKUP(B60,'Ved 1 Del 2 Spesifiserte kjem.'!$A$6:$A$61,'Ved 1 Del 2 Spesifiserte kjem.'!$D$6:$D$61,,0),"")</f>
        <v>2500</v>
      </c>
      <c r="H60" s="77">
        <f t="shared" si="10"/>
        <v>2.8571428571428571E-2</v>
      </c>
      <c r="I60" s="77">
        <f t="shared" si="11"/>
        <v>4.0000000000000001E-3</v>
      </c>
      <c r="J60" s="21"/>
    </row>
    <row r="61" spans="1:10" x14ac:dyDescent="0.25">
      <c r="A61" s="212"/>
      <c r="B61" s="224" t="s">
        <v>226</v>
      </c>
      <c r="C61" s="5"/>
      <c r="D61" s="5"/>
      <c r="E61" s="214" t="s">
        <v>386</v>
      </c>
      <c r="F61" s="76">
        <f>IFERROR(_xlfn.XLOOKUP(B61,'Ved 1 Del 2 Spesifiserte kjem.'!$A$6:$A$61,'Ved 1 Del 2 Spesifiserte kjem.'!$C$6:$C$61,,0),"")</f>
        <v>10</v>
      </c>
      <c r="G61" s="76">
        <f>IFERROR(_xlfn.XLOOKUP(B61,'Ved 1 Del 2 Spesifiserte kjem.'!$A$6:$A$61,'Ved 1 Del 2 Spesifiserte kjem.'!$D$6:$D$61,,0),"")</f>
        <v>50</v>
      </c>
      <c r="H61" s="77">
        <f t="shared" si="10"/>
        <v>0</v>
      </c>
      <c r="I61" s="77">
        <f t="shared" si="11"/>
        <v>0</v>
      </c>
      <c r="J61" s="21"/>
    </row>
    <row r="62" spans="1:10" x14ac:dyDescent="0.25">
      <c r="A62" s="212"/>
      <c r="B62" s="224" t="s">
        <v>166</v>
      </c>
      <c r="C62" s="5"/>
      <c r="D62" s="5"/>
      <c r="E62" s="214" t="s">
        <v>386</v>
      </c>
      <c r="F62" s="76">
        <f>IFERROR(_xlfn.XLOOKUP(B62,'Ved 1 Del 2 Spesifiserte kjem.'!$A$6:$A$61,'Ved 1 Del 2 Spesifiserte kjem.'!$C$6:$C$61,,0),"")</f>
        <v>10</v>
      </c>
      <c r="G62" s="76">
        <f>IFERROR(_xlfn.XLOOKUP(B62,'Ved 1 Del 2 Spesifiserte kjem.'!$A$6:$A$61,'Ved 1 Del 2 Spesifiserte kjem.'!$D$6:$D$61,,0),"")</f>
        <v>25</v>
      </c>
      <c r="H62" s="77">
        <f t="shared" si="10"/>
        <v>0</v>
      </c>
      <c r="I62" s="77">
        <f t="shared" si="11"/>
        <v>0</v>
      </c>
      <c r="J62" s="21"/>
    </row>
    <row r="63" spans="1:10" x14ac:dyDescent="0.25">
      <c r="A63" s="212"/>
      <c r="B63" s="224"/>
      <c r="C63" s="5"/>
      <c r="D63" s="5"/>
      <c r="E63" s="214" t="s">
        <v>386</v>
      </c>
      <c r="F63" s="76" t="str">
        <f>IFERROR(_xlfn.XLOOKUP(B63,'Ved 1 Del 2 Spesifiserte kjem.'!$A$6:$A$61,'Ved 1 Del 2 Spesifiserte kjem.'!$C$6:$C$61,,0),"")</f>
        <v/>
      </c>
      <c r="G63" s="76" t="str">
        <f>IFERROR(_xlfn.XLOOKUP(B63,'Ved 1 Del 2 Spesifiserte kjem.'!$A$6:$A$61,'Ved 1 Del 2 Spesifiserte kjem.'!$D$6:$D$61,,0),"")</f>
        <v/>
      </c>
      <c r="H63" s="77">
        <f t="shared" si="10"/>
        <v>0</v>
      </c>
      <c r="I63" s="77">
        <f t="shared" si="11"/>
        <v>0</v>
      </c>
      <c r="J63" s="21"/>
    </row>
    <row r="64" spans="1:10" x14ac:dyDescent="0.25">
      <c r="A64" s="212"/>
      <c r="B64" s="224"/>
      <c r="C64" s="5"/>
      <c r="D64" s="5"/>
      <c r="E64" s="214" t="s">
        <v>386</v>
      </c>
      <c r="F64" s="76" t="str">
        <f>IFERROR(_xlfn.XLOOKUP(B64,'Ved 1 Del 2 Spesifiserte kjem.'!$A$6:$A$61,'Ved 1 Del 2 Spesifiserte kjem.'!$C$6:$C$61,,0),"")</f>
        <v/>
      </c>
      <c r="G64" s="76" t="str">
        <f>IFERROR(_xlfn.XLOOKUP(B64,'Ved 1 Del 2 Spesifiserte kjem.'!$A$6:$A$61,'Ved 1 Del 2 Spesifiserte kjem.'!$D$6:$D$61,,0),"")</f>
        <v/>
      </c>
      <c r="H64" s="77">
        <f t="shared" si="10"/>
        <v>0</v>
      </c>
      <c r="I64" s="77">
        <f t="shared" si="11"/>
        <v>0</v>
      </c>
      <c r="J64" s="21"/>
    </row>
    <row r="65" spans="1:10" x14ac:dyDescent="0.25">
      <c r="A65" s="212"/>
      <c r="B65" s="224"/>
      <c r="C65" s="5"/>
      <c r="D65" s="5"/>
      <c r="E65" s="214" t="s">
        <v>386</v>
      </c>
      <c r="F65" s="76" t="str">
        <f>IFERROR(_xlfn.XLOOKUP(B65,'Ved 1 Del 2 Spesifiserte kjem.'!$A$6:$A$61,'Ved 1 Del 2 Spesifiserte kjem.'!$C$6:$C$61,,0),"")</f>
        <v/>
      </c>
      <c r="G65" s="76" t="str">
        <f>IFERROR(_xlfn.XLOOKUP(B65,'Ved 1 Del 2 Spesifiserte kjem.'!$A$6:$A$61,'Ved 1 Del 2 Spesifiserte kjem.'!$D$6:$D$61,,0),"")</f>
        <v/>
      </c>
      <c r="H65" s="77">
        <f t="shared" si="10"/>
        <v>0</v>
      </c>
      <c r="I65" s="77">
        <f t="shared" si="11"/>
        <v>0</v>
      </c>
      <c r="J65" s="21"/>
    </row>
    <row r="66" spans="1:10" x14ac:dyDescent="0.25">
      <c r="A66" s="212"/>
      <c r="B66" s="224"/>
      <c r="C66" s="5"/>
      <c r="D66" s="5"/>
      <c r="E66" s="214" t="s">
        <v>386</v>
      </c>
      <c r="F66" s="76" t="str">
        <f>IFERROR(_xlfn.XLOOKUP(B66,'Ved 1 Del 2 Spesifiserte kjem.'!$A$6:$A$61,'Ved 1 Del 2 Spesifiserte kjem.'!$C$6:$C$61,,0),"")</f>
        <v/>
      </c>
      <c r="G66" s="76" t="str">
        <f>IFERROR(_xlfn.XLOOKUP(B66,'Ved 1 Del 2 Spesifiserte kjem.'!$A$6:$A$61,'Ved 1 Del 2 Spesifiserte kjem.'!$D$6:$D$61,,0),"")</f>
        <v/>
      </c>
      <c r="H66" s="77">
        <f t="shared" si="10"/>
        <v>0</v>
      </c>
      <c r="I66" s="77">
        <f t="shared" si="11"/>
        <v>0</v>
      </c>
      <c r="J66" s="21"/>
    </row>
    <row r="67" spans="1:10" x14ac:dyDescent="0.25">
      <c r="A67" s="212"/>
      <c r="B67" s="224"/>
      <c r="C67" s="5"/>
      <c r="D67" s="5"/>
      <c r="E67" s="214" t="s">
        <v>386</v>
      </c>
      <c r="F67" s="76" t="str">
        <f>IFERROR(_xlfn.XLOOKUP(B67,'Ved 1 Del 2 Spesifiserte kjem.'!$A$6:$A$61,'Ved 1 Del 2 Spesifiserte kjem.'!$C$6:$C$61,,0),"")</f>
        <v/>
      </c>
      <c r="G67" s="76" t="str">
        <f>IFERROR(_xlfn.XLOOKUP(B67,'Ved 1 Del 2 Spesifiserte kjem.'!$A$6:$A$61,'Ved 1 Del 2 Spesifiserte kjem.'!$D$6:$D$61,,0),"")</f>
        <v/>
      </c>
      <c r="H67" s="77">
        <f t="shared" si="10"/>
        <v>0</v>
      </c>
      <c r="I67" s="77">
        <f t="shared" si="11"/>
        <v>0</v>
      </c>
      <c r="J67" s="21"/>
    </row>
    <row r="68" spans="1:10" x14ac:dyDescent="0.25">
      <c r="A68" s="212"/>
      <c r="B68" s="224"/>
      <c r="C68" s="5"/>
      <c r="D68" s="5"/>
      <c r="E68" s="214" t="s">
        <v>386</v>
      </c>
      <c r="F68" s="76" t="str">
        <f>IFERROR(_xlfn.XLOOKUP(B68,'Ved 1 Del 2 Spesifiserte kjem.'!$A$6:$A$61,'Ved 1 Del 2 Spesifiserte kjem.'!$C$6:$C$61,,0),"")</f>
        <v/>
      </c>
      <c r="G68" s="76" t="str">
        <f>IFERROR(_xlfn.XLOOKUP(B68,'Ved 1 Del 2 Spesifiserte kjem.'!$A$6:$A$61,'Ved 1 Del 2 Spesifiserte kjem.'!$D$6:$D$61,,0),"")</f>
        <v/>
      </c>
      <c r="H68" s="77">
        <f t="shared" si="10"/>
        <v>0</v>
      </c>
      <c r="I68" s="77">
        <f t="shared" si="11"/>
        <v>0</v>
      </c>
      <c r="J68" s="21"/>
    </row>
    <row r="69" spans="1:10" x14ac:dyDescent="0.25">
      <c r="A69" s="212"/>
      <c r="B69" s="224"/>
      <c r="C69" s="5"/>
      <c r="D69" s="5"/>
      <c r="E69" s="214" t="s">
        <v>386</v>
      </c>
      <c r="F69" s="76" t="str">
        <f>IFERROR(_xlfn.XLOOKUP(B69,'Ved 1 Del 2 Spesifiserte kjem.'!$A$6:$A$61,'Ved 1 Del 2 Spesifiserte kjem.'!$C$6:$C$61,,0),"")</f>
        <v/>
      </c>
      <c r="G69" s="76" t="str">
        <f>IFERROR(_xlfn.XLOOKUP(B69,'Ved 1 Del 2 Spesifiserte kjem.'!$A$6:$A$61,'Ved 1 Del 2 Spesifiserte kjem.'!$D$6:$D$61,,0),"")</f>
        <v/>
      </c>
      <c r="H69" s="77">
        <f t="shared" si="10"/>
        <v>0</v>
      </c>
      <c r="I69" s="77">
        <f t="shared" si="11"/>
        <v>0</v>
      </c>
      <c r="J69" s="21"/>
    </row>
    <row r="70" spans="1:10" x14ac:dyDescent="0.25">
      <c r="A70" s="212"/>
      <c r="B70" s="224"/>
      <c r="C70" s="5"/>
      <c r="D70" s="5"/>
      <c r="E70" s="214" t="s">
        <v>386</v>
      </c>
      <c r="F70" s="76" t="str">
        <f>IFERROR(_xlfn.XLOOKUP(B70,'Ved 1 Del 2 Spesifiserte kjem.'!$A$6:$A$61,'Ved 1 Del 2 Spesifiserte kjem.'!$C$6:$C$61,,0),"")</f>
        <v/>
      </c>
      <c r="G70" s="76" t="str">
        <f>IFERROR(_xlfn.XLOOKUP(B70,'Ved 1 Del 2 Spesifiserte kjem.'!$A$6:$A$61,'Ved 1 Del 2 Spesifiserte kjem.'!$D$6:$D$61,,0),"")</f>
        <v/>
      </c>
      <c r="H70" s="77">
        <f t="shared" si="10"/>
        <v>0</v>
      </c>
      <c r="I70" s="77">
        <f t="shared" si="11"/>
        <v>0</v>
      </c>
      <c r="J70" s="21"/>
    </row>
    <row r="71" spans="1:10" x14ac:dyDescent="0.25">
      <c r="A71" s="212"/>
      <c r="B71" s="224"/>
      <c r="C71" s="5"/>
      <c r="D71" s="5"/>
      <c r="E71" s="214" t="s">
        <v>386</v>
      </c>
      <c r="F71" s="76" t="str">
        <f>IFERROR(_xlfn.XLOOKUP(B71,'Ved 1 Del 2 Spesifiserte kjem.'!$A$6:$A$61,'Ved 1 Del 2 Spesifiserte kjem.'!$C$6:$C$61,,0),"")</f>
        <v/>
      </c>
      <c r="G71" s="76" t="str">
        <f>IFERROR(_xlfn.XLOOKUP(B71,'Ved 1 Del 2 Spesifiserte kjem.'!$A$6:$A$61,'Ved 1 Del 2 Spesifiserte kjem.'!$D$6:$D$61,,0),"")</f>
        <v/>
      </c>
      <c r="H71" s="77">
        <f t="shared" si="10"/>
        <v>0</v>
      </c>
      <c r="I71" s="77">
        <f t="shared" si="11"/>
        <v>0</v>
      </c>
      <c r="J71" s="21"/>
    </row>
    <row r="72" spans="1:10" x14ac:dyDescent="0.25">
      <c r="A72" s="212"/>
      <c r="B72" s="224"/>
      <c r="C72" s="5"/>
      <c r="D72" s="5"/>
      <c r="E72" s="214" t="s">
        <v>386</v>
      </c>
      <c r="F72" s="76" t="str">
        <f>IFERROR(_xlfn.XLOOKUP(B72,'Ved 1 Del 2 Spesifiserte kjem.'!$A$6:$A$61,'Ved 1 Del 2 Spesifiserte kjem.'!$C$6:$C$61,,0),"")</f>
        <v/>
      </c>
      <c r="G72" s="76" t="str">
        <f>IFERROR(_xlfn.XLOOKUP(B72,'Ved 1 Del 2 Spesifiserte kjem.'!$A$6:$A$61,'Ved 1 Del 2 Spesifiserte kjem.'!$D$6:$D$61,,0),"")</f>
        <v/>
      </c>
      <c r="H72" s="77">
        <f t="shared" si="10"/>
        <v>0</v>
      </c>
      <c r="I72" s="77">
        <f t="shared" si="11"/>
        <v>0</v>
      </c>
      <c r="J72" s="21"/>
    </row>
    <row r="73" spans="1:10" x14ac:dyDescent="0.25">
      <c r="A73" s="212"/>
      <c r="B73" s="224"/>
      <c r="C73" s="5"/>
      <c r="D73" s="5"/>
      <c r="E73" s="214" t="s">
        <v>386</v>
      </c>
      <c r="F73" s="76" t="str">
        <f>IFERROR(_xlfn.XLOOKUP(B73,'Ved 1 Del 2 Spesifiserte kjem.'!$A$6:$A$61,'Ved 1 Del 2 Spesifiserte kjem.'!$C$6:$C$61,,0),"")</f>
        <v/>
      </c>
      <c r="G73" s="76" t="str">
        <f>IFERROR(_xlfn.XLOOKUP(B73,'Ved 1 Del 2 Spesifiserte kjem.'!$A$6:$A$61,'Ved 1 Del 2 Spesifiserte kjem.'!$D$6:$D$61,,0),"")</f>
        <v/>
      </c>
      <c r="H73" s="77">
        <f t="shared" si="10"/>
        <v>0</v>
      </c>
      <c r="I73" s="77">
        <f t="shared" si="11"/>
        <v>0</v>
      </c>
      <c r="J73" s="21"/>
    </row>
    <row r="74" spans="1:10" x14ac:dyDescent="0.25">
      <c r="A74" s="212"/>
      <c r="B74" s="224"/>
      <c r="C74" s="5"/>
      <c r="D74" s="5"/>
      <c r="E74" s="214" t="s">
        <v>386</v>
      </c>
      <c r="F74" s="76" t="str">
        <f>IFERROR(_xlfn.XLOOKUP(B74,'Ved 1 Del 2 Spesifiserte kjem.'!$A$6:$A$61,'Ved 1 Del 2 Spesifiserte kjem.'!$C$6:$C$61,,0),"")</f>
        <v/>
      </c>
      <c r="G74" s="76" t="str">
        <f>IFERROR(_xlfn.XLOOKUP(B74,'Ved 1 Del 2 Spesifiserte kjem.'!$A$6:$A$61,'Ved 1 Del 2 Spesifiserte kjem.'!$D$6:$D$61,,0),"")</f>
        <v/>
      </c>
      <c r="H74" s="77">
        <f t="shared" si="10"/>
        <v>0</v>
      </c>
      <c r="I74" s="77">
        <f t="shared" si="11"/>
        <v>0</v>
      </c>
      <c r="J74" s="21"/>
    </row>
    <row r="75" spans="1:10" x14ac:dyDescent="0.25">
      <c r="A75" s="212"/>
      <c r="B75" s="224"/>
      <c r="C75" s="5"/>
      <c r="D75" s="5"/>
      <c r="E75" s="214" t="s">
        <v>386</v>
      </c>
      <c r="F75" s="76" t="str">
        <f>IFERROR(_xlfn.XLOOKUP(B75,'Ved 1 Del 2 Spesifiserte kjem.'!$A$6:$A$61,'Ved 1 Del 2 Spesifiserte kjem.'!$C$6:$C$61,,0),"")</f>
        <v/>
      </c>
      <c r="G75" s="76" t="str">
        <f>IFERROR(_xlfn.XLOOKUP(B75,'Ved 1 Del 2 Spesifiserte kjem.'!$A$6:$A$61,'Ved 1 Del 2 Spesifiserte kjem.'!$D$6:$D$61,,0),"")</f>
        <v/>
      </c>
      <c r="H75" s="77">
        <f t="shared" si="10"/>
        <v>0</v>
      </c>
      <c r="I75" s="77">
        <f t="shared" si="11"/>
        <v>0</v>
      </c>
      <c r="J75" s="21"/>
    </row>
    <row r="76" spans="1:10" x14ac:dyDescent="0.25">
      <c r="A76" s="212"/>
      <c r="B76" s="224"/>
      <c r="C76" s="5"/>
      <c r="D76" s="5"/>
      <c r="E76" s="214" t="s">
        <v>386</v>
      </c>
      <c r="F76" s="76" t="str">
        <f>IFERROR(_xlfn.XLOOKUP(B76,'Ved 1 Del 2 Spesifiserte kjem.'!$A$6:$A$61,'Ved 1 Del 2 Spesifiserte kjem.'!$C$6:$C$61,,0),"")</f>
        <v/>
      </c>
      <c r="G76" s="76" t="str">
        <f>IFERROR(_xlfn.XLOOKUP(B76,'Ved 1 Del 2 Spesifiserte kjem.'!$A$6:$A$61,'Ved 1 Del 2 Spesifiserte kjem.'!$D$6:$D$61,,0),"")</f>
        <v/>
      </c>
      <c r="H76" s="77">
        <f t="shared" si="10"/>
        <v>0</v>
      </c>
      <c r="I76" s="77">
        <f t="shared" si="11"/>
        <v>0</v>
      </c>
      <c r="J76" s="21"/>
    </row>
    <row r="77" spans="1:10" x14ac:dyDescent="0.25">
      <c r="A77" s="212"/>
      <c r="B77" s="224"/>
      <c r="C77" s="5"/>
      <c r="D77" s="5"/>
      <c r="E77" s="214" t="s">
        <v>386</v>
      </c>
      <c r="F77" s="76" t="str">
        <f>IFERROR(_xlfn.XLOOKUP(B77,'Ved 1 Del 2 Spesifiserte kjem.'!$A$6:$A$61,'Ved 1 Del 2 Spesifiserte kjem.'!$C$6:$C$61,,0),"")</f>
        <v/>
      </c>
      <c r="G77" s="76" t="str">
        <f>IFERROR(_xlfn.XLOOKUP(B77,'Ved 1 Del 2 Spesifiserte kjem.'!$A$6:$A$61,'Ved 1 Del 2 Spesifiserte kjem.'!$D$6:$D$61,,0),"")</f>
        <v/>
      </c>
      <c r="H77" s="77">
        <f t="shared" si="10"/>
        <v>0</v>
      </c>
      <c r="I77" s="77">
        <f t="shared" si="11"/>
        <v>0</v>
      </c>
      <c r="J77" s="21"/>
    </row>
    <row r="78" spans="1:10" x14ac:dyDescent="0.25">
      <c r="A78" s="212"/>
      <c r="B78" s="224"/>
      <c r="C78" s="5"/>
      <c r="D78" s="5"/>
      <c r="E78" s="214" t="s">
        <v>386</v>
      </c>
      <c r="F78" s="76" t="str">
        <f>IFERROR(_xlfn.XLOOKUP(B78,'Ved 1 Del 2 Spesifiserte kjem.'!$A$6:$A$61,'Ved 1 Del 2 Spesifiserte kjem.'!$C$6:$C$61,,0),"")</f>
        <v/>
      </c>
      <c r="G78" s="76" t="str">
        <f>IFERROR(_xlfn.XLOOKUP(B78,'Ved 1 Del 2 Spesifiserte kjem.'!$A$6:$A$61,'Ved 1 Del 2 Spesifiserte kjem.'!$D$6:$D$61,,0),"")</f>
        <v/>
      </c>
      <c r="H78" s="77">
        <f t="shared" si="10"/>
        <v>0</v>
      </c>
      <c r="I78" s="77">
        <f t="shared" si="11"/>
        <v>0</v>
      </c>
      <c r="J78" s="21"/>
    </row>
    <row r="79" spans="1:10" x14ac:dyDescent="0.25">
      <c r="A79" s="212"/>
      <c r="B79" s="224"/>
      <c r="C79" s="5"/>
      <c r="D79" s="5"/>
      <c r="E79" s="214" t="s">
        <v>386</v>
      </c>
      <c r="F79" s="76" t="str">
        <f>IFERROR(_xlfn.XLOOKUP(B79,'Ved 1 Del 2 Spesifiserte kjem.'!$A$6:$A$61,'Ved 1 Del 2 Spesifiserte kjem.'!$C$6:$C$61,,0),"")</f>
        <v/>
      </c>
      <c r="G79" s="76" t="str">
        <f>IFERROR(_xlfn.XLOOKUP(B79,'Ved 1 Del 2 Spesifiserte kjem.'!$A$6:$A$61,'Ved 1 Del 2 Spesifiserte kjem.'!$D$6:$D$61,,0),"")</f>
        <v/>
      </c>
      <c r="H79" s="77">
        <f t="shared" si="10"/>
        <v>0</v>
      </c>
      <c r="I79" s="77">
        <f t="shared" si="11"/>
        <v>0</v>
      </c>
      <c r="J79" s="21"/>
    </row>
    <row r="80" spans="1:10" x14ac:dyDescent="0.25">
      <c r="A80" s="212"/>
      <c r="B80" s="224"/>
      <c r="C80" s="5"/>
      <c r="D80" s="5"/>
      <c r="E80" s="214" t="s">
        <v>386</v>
      </c>
      <c r="F80" s="76" t="str">
        <f>IFERROR(_xlfn.XLOOKUP(B80,'Ved 1 Del 2 Spesifiserte kjem.'!$A$6:$A$61,'Ved 1 Del 2 Spesifiserte kjem.'!$C$6:$C$61,,0),"")</f>
        <v/>
      </c>
      <c r="G80" s="76" t="str">
        <f>IFERROR(_xlfn.XLOOKUP(B80,'Ved 1 Del 2 Spesifiserte kjem.'!$A$6:$A$61,'Ved 1 Del 2 Spesifiserte kjem.'!$D$6:$D$61,,0),"")</f>
        <v/>
      </c>
      <c r="H80" s="77">
        <f t="shared" si="10"/>
        <v>0</v>
      </c>
      <c r="I80" s="77">
        <f t="shared" si="11"/>
        <v>0</v>
      </c>
      <c r="J80" s="21"/>
    </row>
    <row r="81" spans="1:10" x14ac:dyDescent="0.25">
      <c r="A81" s="212"/>
      <c r="B81" s="224"/>
      <c r="C81" s="5"/>
      <c r="D81" s="5"/>
      <c r="E81" s="214" t="s">
        <v>386</v>
      </c>
      <c r="F81" s="76" t="str">
        <f>IFERROR(_xlfn.XLOOKUP(B81,'Ved 1 Del 2 Spesifiserte kjem.'!$A$6:$A$61,'Ved 1 Del 2 Spesifiserte kjem.'!$C$6:$C$61,,0),"")</f>
        <v/>
      </c>
      <c r="G81" s="76" t="str">
        <f>IFERROR(_xlfn.XLOOKUP(B81,'Ved 1 Del 2 Spesifiserte kjem.'!$A$6:$A$61,'Ved 1 Del 2 Spesifiserte kjem.'!$D$6:$D$61,,0),"")</f>
        <v/>
      </c>
      <c r="H81" s="77">
        <f t="shared" si="10"/>
        <v>0</v>
      </c>
      <c r="I81" s="77">
        <f t="shared" si="11"/>
        <v>0</v>
      </c>
      <c r="J81" s="21"/>
    </row>
    <row r="82" spans="1:10" ht="15.75" thickBot="1" x14ac:dyDescent="0.3">
      <c r="A82" s="262"/>
      <c r="B82" s="236"/>
      <c r="C82" s="129"/>
      <c r="D82" s="129"/>
      <c r="E82" s="217" t="s">
        <v>386</v>
      </c>
      <c r="F82" s="78" t="str">
        <f>IFERROR(_xlfn.XLOOKUP(B82,'Ved 1 Del 2 Spesifiserte kjem.'!$A$6:$A$61,'Ved 1 Del 2 Spesifiserte kjem.'!$C$6:$C$61,,0),"")</f>
        <v/>
      </c>
      <c r="G82" s="78" t="str">
        <f>IFERROR(_xlfn.XLOOKUP(B82,'Ved 1 Del 2 Spesifiserte kjem.'!$A$6:$A$61,'Ved 1 Del 2 Spesifiserte kjem.'!$D$6:$D$61,,0),"")</f>
        <v/>
      </c>
      <c r="H82" s="79">
        <f t="shared" si="10"/>
        <v>0</v>
      </c>
      <c r="I82" s="79">
        <f t="shared" si="11"/>
        <v>0</v>
      </c>
      <c r="J82" s="51"/>
    </row>
    <row r="83" spans="1:10" ht="15.75" thickBot="1" x14ac:dyDescent="0.3">
      <c r="G83" s="261" t="s">
        <v>384</v>
      </c>
      <c r="H83" s="56">
        <f>SUM(H47:H82)</f>
        <v>9.8571428571428574E-2</v>
      </c>
      <c r="I83" s="56">
        <f>SUM(I47:I82)</f>
        <v>2.1000000000000001E-2</v>
      </c>
    </row>
    <row r="84" spans="1:10" ht="15.75" thickBot="1" x14ac:dyDescent="0.3">
      <c r="G84" s="8" t="s">
        <v>383</v>
      </c>
      <c r="H84" s="59">
        <f>H45+H83</f>
        <v>4.4989714285714291</v>
      </c>
      <c r="I84" s="59">
        <f>I45+I83</f>
        <v>1.12104</v>
      </c>
    </row>
  </sheetData>
  <mergeCells count="9">
    <mergeCell ref="B3:H3"/>
    <mergeCell ref="C47:C51"/>
    <mergeCell ref="C52:C56"/>
    <mergeCell ref="B45:F45"/>
    <mergeCell ref="C7:C11"/>
    <mergeCell ref="C12:C16"/>
    <mergeCell ref="C18:C21"/>
    <mergeCell ref="C22:C44"/>
    <mergeCell ref="A6:J6"/>
  </mergeCells>
  <phoneticPr fontId="23" type="noConversion"/>
  <conditionalFormatting sqref="H47:I82">
    <cfRule type="cellIs" dxfId="12" priority="1" operator="greaterThanOrEqual">
      <formula>1</formula>
    </cfRule>
  </conditionalFormatting>
  <conditionalFormatting sqref="H84:I84">
    <cfRule type="cellIs" dxfId="11" priority="2" operator="greaterThanOrEqual">
      <formula>1</formula>
    </cfRule>
    <cfRule type="cellIs" dxfId="10" priority="3" operator="lessThan">
      <formula>1</formula>
    </cfRule>
  </conditionalFormatting>
  <dataValidations count="1">
    <dataValidation type="list" allowBlank="1" showInputMessage="1" showErrorMessage="1" sqref="B7:B44" xr:uid="{00000000-0002-0000-0200-000000000000}">
      <formula1>Velge_avfallsstoffnummer</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Velg avfallstype" prompt="Trenger du flere linjer med avfall under denne mengdebrgrensningen? Legg til ønske antall linjer." xr:uid="{00000000-0002-0000-0200-000001000000}">
          <x14:formula1>
            <xm:f>Avfallsstoffummer!$C$2:$C$60</xm:f>
          </x14:formula1>
          <xm:sqref>B45:B46</xm:sqref>
        </x14:dataValidation>
        <x14:dataValidation type="list" allowBlank="1" showInputMessage="1" showErrorMessage="1" xr:uid="{00000000-0002-0000-0200-000002000000}">
          <x14:formula1>
            <xm:f>'Ved 1 Del 1 Farlige kjem.'!$B$4:$B$8</xm:f>
          </x14:formula1>
          <xm:sqref>E7:E44</xm:sqref>
        </x14:dataValidation>
        <x14:dataValidation type="list" allowBlank="1" showInputMessage="1" showErrorMessage="1" promptTitle="Velg navngitt farlig kjemikalie" prompt=" " xr:uid="{00000000-0002-0000-0200-000003000000}">
          <x14:formula1>
            <xm:f>'Ved 1 Del 2 Spesifiserte kjem.'!$A$6:$A$61</xm:f>
          </x14:formula1>
          <xm:sqref>B71 B47:B59 B63 B65 B67 B69 B61</xm:sqref>
        </x14:dataValidation>
        <x14:dataValidation type="list" allowBlank="1" showInputMessage="1" showErrorMessage="1" promptTitle="Velg navngitt farlig kjemikalie" prompt=" " xr:uid="{00000000-0002-0000-0200-000004000000}">
          <x14:formula1>
            <xm:f>'Ved 1 Del 2 Spesifiserte kjem.'!$A$4:$A$61</xm:f>
          </x14:formula1>
          <xm:sqref>B60 B62 B64 B66 B70 B68 B72:B82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Q84"/>
  <sheetViews>
    <sheetView zoomScale="90" zoomScaleNormal="90" workbookViewId="0">
      <selection activeCell="B2" sqref="B2:G2"/>
    </sheetView>
  </sheetViews>
  <sheetFormatPr baseColWidth="10" defaultColWidth="8.7109375" defaultRowHeight="15" x14ac:dyDescent="0.25"/>
  <cols>
    <col min="1" max="1" width="10.7109375" customWidth="1"/>
    <col min="2" max="2" width="50.7109375" customWidth="1"/>
    <col min="3" max="3" width="14.7109375" customWidth="1"/>
    <col min="4" max="4" width="12.7109375" customWidth="1"/>
    <col min="5" max="5" width="48.7109375" style="7" customWidth="1"/>
    <col min="6" max="7" width="20.140625" customWidth="1"/>
    <col min="8" max="9" width="17.28515625" customWidth="1"/>
    <col min="10" max="10" width="48.7109375" customWidth="1"/>
    <col min="12" max="12" width="95.140625" bestFit="1" customWidth="1"/>
    <col min="13" max="13" width="14.140625" customWidth="1"/>
    <col min="14" max="14" width="22.42578125" customWidth="1"/>
    <col min="15" max="15" width="21" customWidth="1"/>
    <col min="16" max="16" width="30.42578125" customWidth="1"/>
    <col min="17" max="17" width="19.28515625" customWidth="1"/>
    <col min="18" max="18" width="25.140625" customWidth="1"/>
  </cols>
  <sheetData>
    <row r="1" spans="1:15" ht="21" x14ac:dyDescent="0.35">
      <c r="B1" s="99" t="s">
        <v>487</v>
      </c>
    </row>
    <row r="2" spans="1:15" s="6" customFormat="1" ht="52.5" customHeight="1" x14ac:dyDescent="0.25">
      <c r="B2" s="312" t="s">
        <v>616</v>
      </c>
      <c r="C2" s="312"/>
      <c r="D2" s="312"/>
      <c r="E2" s="312"/>
      <c r="F2" s="312"/>
      <c r="G2" s="312"/>
      <c r="H2" s="288"/>
      <c r="I2" s="288"/>
      <c r="J2" s="6" t="str">
        <f>""</f>
        <v/>
      </c>
    </row>
    <row r="3" spans="1:15" s="6" customFormat="1" ht="9" customHeight="1" x14ac:dyDescent="0.25">
      <c r="A3" s="13"/>
      <c r="C3" s="13"/>
      <c r="D3" s="13"/>
      <c r="E3" s="12"/>
      <c r="F3" s="13"/>
      <c r="G3" s="13"/>
      <c r="H3" s="13"/>
      <c r="I3" s="13"/>
    </row>
    <row r="4" spans="1:15" ht="15.75" thickBot="1" x14ac:dyDescent="0.3">
      <c r="C4" s="15" t="s">
        <v>380</v>
      </c>
      <c r="D4" s="15" t="s">
        <v>380</v>
      </c>
      <c r="E4" s="15"/>
      <c r="F4" s="15" t="s">
        <v>380</v>
      </c>
      <c r="G4" s="15" t="s">
        <v>380</v>
      </c>
    </row>
    <row r="5" spans="1:15" s="1" customFormat="1" ht="73.5" customHeight="1" thickBot="1" x14ac:dyDescent="0.3">
      <c r="A5" s="286" t="s">
        <v>418</v>
      </c>
      <c r="B5" s="246" t="s">
        <v>156</v>
      </c>
      <c r="C5" s="247" t="s">
        <v>598</v>
      </c>
      <c r="D5" s="101" t="s">
        <v>602</v>
      </c>
      <c r="E5" s="101" t="s">
        <v>581</v>
      </c>
      <c r="F5" s="247" t="s">
        <v>603</v>
      </c>
      <c r="G5" s="247" t="s">
        <v>604</v>
      </c>
      <c r="H5" s="247" t="s">
        <v>605</v>
      </c>
      <c r="I5" s="247" t="s">
        <v>606</v>
      </c>
      <c r="J5" s="287" t="s">
        <v>373</v>
      </c>
    </row>
    <row r="6" spans="1:15" ht="15.75" thickBot="1" x14ac:dyDescent="0.3">
      <c r="A6" s="327" t="s">
        <v>483</v>
      </c>
      <c r="B6" s="328"/>
      <c r="C6" s="328"/>
      <c r="D6" s="328"/>
      <c r="E6" s="328"/>
      <c r="F6" s="328"/>
      <c r="G6" s="328"/>
      <c r="H6" s="328"/>
      <c r="I6" s="328"/>
      <c r="J6" s="329"/>
    </row>
    <row r="7" spans="1:15" ht="15" customHeight="1" x14ac:dyDescent="0.25">
      <c r="A7" s="80" t="s">
        <v>120</v>
      </c>
      <c r="B7" s="48" t="s">
        <v>121</v>
      </c>
      <c r="C7" s="332" t="s">
        <v>614</v>
      </c>
      <c r="D7" s="28">
        <v>990</v>
      </c>
      <c r="E7" s="181" t="s">
        <v>38</v>
      </c>
      <c r="F7" s="182">
        <f t="shared" ref="F7:F44" si="0">+IFERROR(VLOOKUP(E7,Fysiske_grenser,2),0)</f>
        <v>5000</v>
      </c>
      <c r="G7" s="182">
        <f t="shared" ref="G7:G44" si="1">+IFERROR(VLOOKUP(E7,Fysiske_grenser,3),0)</f>
        <v>50000</v>
      </c>
      <c r="H7" s="75">
        <f>IFERROR(D7/F7,0)</f>
        <v>0.19800000000000001</v>
      </c>
      <c r="I7" s="183">
        <f>IFERROR(D7/G7,0)</f>
        <v>1.9800000000000002E-2</v>
      </c>
      <c r="J7" s="19" t="s">
        <v>480</v>
      </c>
    </row>
    <row r="8" spans="1:15" ht="15" customHeight="1" x14ac:dyDescent="0.25">
      <c r="A8" s="184"/>
      <c r="B8" s="49" t="s">
        <v>121</v>
      </c>
      <c r="C8" s="333"/>
      <c r="D8" s="26">
        <v>10</v>
      </c>
      <c r="E8" s="185" t="s">
        <v>268</v>
      </c>
      <c r="F8" s="71">
        <f t="shared" si="0"/>
        <v>2500</v>
      </c>
      <c r="G8" s="71">
        <f t="shared" si="1"/>
        <v>25000</v>
      </c>
      <c r="H8" s="186">
        <f t="shared" ref="H8:H44" si="2">IFERROR(D8/F8,0)</f>
        <v>4.0000000000000001E-3</v>
      </c>
      <c r="I8" s="186">
        <f t="shared" ref="I8:I44" si="3">IFERROR(D8/G8,0)</f>
        <v>4.0000000000000002E-4</v>
      </c>
      <c r="J8" s="21" t="s">
        <v>376</v>
      </c>
    </row>
    <row r="9" spans="1:15" ht="15" customHeight="1" x14ac:dyDescent="0.25">
      <c r="A9" s="184"/>
      <c r="B9" s="49"/>
      <c r="C9" s="333"/>
      <c r="D9" s="26"/>
      <c r="E9" s="185"/>
      <c r="F9" s="71">
        <f t="shared" si="0"/>
        <v>0</v>
      </c>
      <c r="G9" s="71">
        <f t="shared" si="1"/>
        <v>0</v>
      </c>
      <c r="H9" s="186">
        <f t="shared" ref="H9" si="4">IFERROR(D9/F9,0)</f>
        <v>0</v>
      </c>
      <c r="I9" s="186">
        <f t="shared" ref="I9" si="5">IFERROR(D9/G9,0)</f>
        <v>0</v>
      </c>
      <c r="J9" s="21" t="s">
        <v>376</v>
      </c>
    </row>
    <row r="10" spans="1:15" ht="15" customHeight="1" x14ac:dyDescent="0.25">
      <c r="A10" s="184"/>
      <c r="B10" s="49"/>
      <c r="C10" s="333"/>
      <c r="D10" s="26"/>
      <c r="E10" s="185"/>
      <c r="F10" s="71">
        <f t="shared" si="0"/>
        <v>0</v>
      </c>
      <c r="G10" s="71">
        <f t="shared" si="1"/>
        <v>0</v>
      </c>
      <c r="H10" s="186">
        <f t="shared" si="2"/>
        <v>0</v>
      </c>
      <c r="I10" s="186">
        <f t="shared" si="3"/>
        <v>0</v>
      </c>
      <c r="J10" s="21" t="s">
        <v>376</v>
      </c>
    </row>
    <row r="11" spans="1:15" ht="15" customHeight="1" thickBot="1" x14ac:dyDescent="0.3">
      <c r="A11" s="184"/>
      <c r="B11" s="52"/>
      <c r="C11" s="334"/>
      <c r="D11" s="32"/>
      <c r="E11" s="187"/>
      <c r="F11" s="188">
        <f t="shared" si="0"/>
        <v>0</v>
      </c>
      <c r="G11" s="188">
        <f t="shared" si="1"/>
        <v>0</v>
      </c>
      <c r="H11" s="189">
        <f t="shared" si="2"/>
        <v>0</v>
      </c>
      <c r="I11" s="189">
        <f t="shared" si="3"/>
        <v>0</v>
      </c>
      <c r="J11" s="53" t="s">
        <v>376</v>
      </c>
    </row>
    <row r="12" spans="1:15" ht="15" customHeight="1" x14ac:dyDescent="0.25">
      <c r="A12" s="184"/>
      <c r="B12" s="48" t="s">
        <v>145</v>
      </c>
      <c r="C12" s="319" t="s">
        <v>378</v>
      </c>
      <c r="D12" s="28">
        <v>1</v>
      </c>
      <c r="E12" s="181" t="s">
        <v>271</v>
      </c>
      <c r="F12" s="182">
        <f t="shared" si="0"/>
        <v>0</v>
      </c>
      <c r="G12" s="182">
        <f t="shared" si="1"/>
        <v>0</v>
      </c>
      <c r="H12" s="183">
        <f t="shared" si="2"/>
        <v>0</v>
      </c>
      <c r="I12" s="183">
        <f t="shared" si="3"/>
        <v>0</v>
      </c>
      <c r="J12" s="19" t="s">
        <v>481</v>
      </c>
      <c r="O12" s="190"/>
    </row>
    <row r="13" spans="1:15" ht="15" customHeight="1" x14ac:dyDescent="0.25">
      <c r="A13" s="184"/>
      <c r="B13" s="49"/>
      <c r="C13" s="320"/>
      <c r="D13" s="26">
        <v>10</v>
      </c>
      <c r="E13" s="185"/>
      <c r="F13" s="71">
        <f t="shared" si="0"/>
        <v>0</v>
      </c>
      <c r="G13" s="71">
        <f t="shared" si="1"/>
        <v>0</v>
      </c>
      <c r="H13" s="186">
        <f t="shared" si="2"/>
        <v>0</v>
      </c>
      <c r="I13" s="186">
        <f t="shared" si="3"/>
        <v>0</v>
      </c>
      <c r="J13" s="21" t="s">
        <v>376</v>
      </c>
      <c r="O13" s="190"/>
    </row>
    <row r="14" spans="1:15" ht="15" customHeight="1" x14ac:dyDescent="0.25">
      <c r="A14" s="184"/>
      <c r="B14" s="49"/>
      <c r="C14" s="320"/>
      <c r="D14" s="26">
        <v>1</v>
      </c>
      <c r="E14" s="185"/>
      <c r="F14" s="71">
        <f t="shared" si="0"/>
        <v>0</v>
      </c>
      <c r="G14" s="71">
        <f t="shared" si="1"/>
        <v>0</v>
      </c>
      <c r="H14" s="186">
        <f t="shared" ref="H14" si="6">IFERROR(D14/F14,0)</f>
        <v>0</v>
      </c>
      <c r="I14" s="186">
        <f t="shared" ref="I14" si="7">IFERROR(D14/G14,0)</f>
        <v>0</v>
      </c>
      <c r="J14" s="21" t="s">
        <v>376</v>
      </c>
      <c r="O14" s="190"/>
    </row>
    <row r="15" spans="1:15" ht="15" customHeight="1" x14ac:dyDescent="0.25">
      <c r="A15" s="184"/>
      <c r="B15" s="49"/>
      <c r="C15" s="320"/>
      <c r="D15" s="26"/>
      <c r="E15" s="185"/>
      <c r="F15" s="71">
        <f t="shared" si="0"/>
        <v>0</v>
      </c>
      <c r="G15" s="71">
        <f t="shared" si="1"/>
        <v>0</v>
      </c>
      <c r="H15" s="186">
        <f t="shared" si="2"/>
        <v>0</v>
      </c>
      <c r="I15" s="186">
        <f t="shared" si="3"/>
        <v>0</v>
      </c>
      <c r="J15" s="21" t="s">
        <v>376</v>
      </c>
      <c r="O15" s="190"/>
    </row>
    <row r="16" spans="1:15" ht="15" customHeight="1" thickBot="1" x14ac:dyDescent="0.3">
      <c r="A16" s="184"/>
      <c r="B16" s="50"/>
      <c r="C16" s="323"/>
      <c r="D16" s="30"/>
      <c r="E16" s="191"/>
      <c r="F16" s="72">
        <f t="shared" si="0"/>
        <v>0</v>
      </c>
      <c r="G16" s="72">
        <f t="shared" si="1"/>
        <v>0</v>
      </c>
      <c r="H16" s="192">
        <f t="shared" si="2"/>
        <v>0</v>
      </c>
      <c r="I16" s="192">
        <f t="shared" si="3"/>
        <v>0</v>
      </c>
      <c r="J16" s="51" t="s">
        <v>376</v>
      </c>
      <c r="O16" s="190"/>
    </row>
    <row r="17" spans="1:17" ht="15" customHeight="1" thickBot="1" x14ac:dyDescent="0.3">
      <c r="A17" s="193"/>
      <c r="B17" s="54"/>
      <c r="C17" s="11" t="s">
        <v>379</v>
      </c>
      <c r="D17" s="34">
        <v>1000</v>
      </c>
      <c r="E17" s="194"/>
      <c r="F17" s="195">
        <f t="shared" si="0"/>
        <v>0</v>
      </c>
      <c r="G17" s="195">
        <f t="shared" si="1"/>
        <v>0</v>
      </c>
      <c r="H17" s="196">
        <f t="shared" si="2"/>
        <v>0</v>
      </c>
      <c r="I17" s="196">
        <f t="shared" si="3"/>
        <v>0</v>
      </c>
      <c r="J17" s="55"/>
      <c r="O17" s="190"/>
    </row>
    <row r="18" spans="1:17" ht="15" customHeight="1" x14ac:dyDescent="0.25">
      <c r="A18" s="197" t="s">
        <v>157</v>
      </c>
      <c r="B18" s="48" t="s">
        <v>126</v>
      </c>
      <c r="C18" s="319" t="s">
        <v>374</v>
      </c>
      <c r="D18" s="39">
        <v>10000</v>
      </c>
      <c r="E18" s="198" t="s">
        <v>38</v>
      </c>
      <c r="F18" s="182">
        <f t="shared" si="0"/>
        <v>5000</v>
      </c>
      <c r="G18" s="182">
        <f t="shared" si="1"/>
        <v>50000</v>
      </c>
      <c r="H18" s="183">
        <f t="shared" si="2"/>
        <v>2</v>
      </c>
      <c r="I18" s="183">
        <f t="shared" si="3"/>
        <v>0.2</v>
      </c>
      <c r="J18" s="19" t="s">
        <v>275</v>
      </c>
      <c r="O18" s="190"/>
    </row>
    <row r="19" spans="1:17" ht="15" customHeight="1" x14ac:dyDescent="0.25">
      <c r="A19" s="184"/>
      <c r="B19" s="49" t="s">
        <v>155</v>
      </c>
      <c r="C19" s="320"/>
      <c r="D19" s="36"/>
      <c r="E19" s="199" t="s">
        <v>23</v>
      </c>
      <c r="F19" s="71">
        <f t="shared" si="0"/>
        <v>10</v>
      </c>
      <c r="G19" s="71">
        <f t="shared" si="1"/>
        <v>50</v>
      </c>
      <c r="H19" s="186">
        <f t="shared" si="2"/>
        <v>0</v>
      </c>
      <c r="I19" s="186">
        <f t="shared" si="3"/>
        <v>0</v>
      </c>
      <c r="J19" s="21"/>
    </row>
    <row r="20" spans="1:17" ht="15" customHeight="1" x14ac:dyDescent="0.25">
      <c r="A20" s="200"/>
      <c r="B20" s="49" t="s">
        <v>140</v>
      </c>
      <c r="C20" s="320"/>
      <c r="D20" s="38"/>
      <c r="E20" s="201" t="s">
        <v>271</v>
      </c>
      <c r="F20" s="71">
        <f t="shared" si="0"/>
        <v>0</v>
      </c>
      <c r="G20" s="71">
        <f t="shared" si="1"/>
        <v>0</v>
      </c>
      <c r="H20" s="186">
        <f t="shared" si="2"/>
        <v>0</v>
      </c>
      <c r="I20" s="186">
        <f t="shared" si="3"/>
        <v>0</v>
      </c>
      <c r="J20" s="21"/>
      <c r="O20" s="190"/>
    </row>
    <row r="21" spans="1:17" ht="15" customHeight="1" thickBot="1" x14ac:dyDescent="0.3">
      <c r="A21" s="200"/>
      <c r="B21" s="52" t="s">
        <v>141</v>
      </c>
      <c r="C21" s="321"/>
      <c r="D21" s="43"/>
      <c r="E21" s="202" t="s">
        <v>271</v>
      </c>
      <c r="F21" s="188">
        <f t="shared" si="0"/>
        <v>0</v>
      </c>
      <c r="G21" s="188">
        <f t="shared" si="1"/>
        <v>0</v>
      </c>
      <c r="H21" s="189">
        <f t="shared" si="2"/>
        <v>0</v>
      </c>
      <c r="I21" s="189">
        <f t="shared" si="3"/>
        <v>0</v>
      </c>
      <c r="J21" s="53"/>
    </row>
    <row r="22" spans="1:17" ht="15" customHeight="1" x14ac:dyDescent="0.25">
      <c r="A22" s="68"/>
      <c r="B22" s="48"/>
      <c r="C22" s="319" t="s">
        <v>375</v>
      </c>
      <c r="D22" s="45">
        <v>1</v>
      </c>
      <c r="E22" s="203"/>
      <c r="F22" s="182">
        <f t="shared" si="0"/>
        <v>0</v>
      </c>
      <c r="G22" s="182">
        <f t="shared" si="1"/>
        <v>0</v>
      </c>
      <c r="H22" s="183">
        <f t="shared" si="2"/>
        <v>0</v>
      </c>
      <c r="I22" s="183">
        <f t="shared" si="3"/>
        <v>0</v>
      </c>
      <c r="J22" s="19" t="s">
        <v>275</v>
      </c>
      <c r="O22" s="190"/>
    </row>
    <row r="23" spans="1:17" ht="15" customHeight="1" x14ac:dyDescent="0.25">
      <c r="A23" s="68"/>
      <c r="B23" s="49"/>
      <c r="C23" s="320"/>
      <c r="D23" s="38">
        <v>10</v>
      </c>
      <c r="E23" s="201"/>
      <c r="F23" s="71">
        <f t="shared" si="0"/>
        <v>0</v>
      </c>
      <c r="G23" s="71">
        <f t="shared" si="1"/>
        <v>0</v>
      </c>
      <c r="H23" s="186">
        <f t="shared" si="2"/>
        <v>0</v>
      </c>
      <c r="I23" s="186">
        <f t="shared" si="3"/>
        <v>0</v>
      </c>
      <c r="J23" s="21"/>
      <c r="N23" s="190"/>
      <c r="O23" s="190"/>
      <c r="P23" s="190"/>
      <c r="Q23" s="190"/>
    </row>
    <row r="24" spans="1:17" ht="15" customHeight="1" x14ac:dyDescent="0.25">
      <c r="A24" s="68"/>
      <c r="B24" s="49"/>
      <c r="C24" s="320"/>
      <c r="D24" s="38">
        <v>100</v>
      </c>
      <c r="E24" s="201"/>
      <c r="F24" s="71">
        <f t="shared" si="0"/>
        <v>0</v>
      </c>
      <c r="G24" s="71">
        <f t="shared" si="1"/>
        <v>0</v>
      </c>
      <c r="H24" s="186">
        <f t="shared" si="2"/>
        <v>0</v>
      </c>
      <c r="I24" s="186">
        <f t="shared" si="3"/>
        <v>0</v>
      </c>
      <c r="J24" s="21"/>
      <c r="N24" s="190"/>
      <c r="O24" s="190"/>
    </row>
    <row r="25" spans="1:17" ht="15" customHeight="1" x14ac:dyDescent="0.25">
      <c r="A25" s="68"/>
      <c r="B25" s="49"/>
      <c r="C25" s="320"/>
      <c r="D25" s="38">
        <v>1000</v>
      </c>
      <c r="E25" s="201"/>
      <c r="F25" s="71">
        <f t="shared" si="0"/>
        <v>0</v>
      </c>
      <c r="G25" s="71">
        <f t="shared" si="1"/>
        <v>0</v>
      </c>
      <c r="H25" s="186">
        <f t="shared" si="2"/>
        <v>0</v>
      </c>
      <c r="I25" s="186">
        <f t="shared" si="3"/>
        <v>0</v>
      </c>
      <c r="J25" s="21"/>
      <c r="N25" s="190"/>
      <c r="O25" s="190"/>
    </row>
    <row r="26" spans="1:17" ht="15" customHeight="1" x14ac:dyDescent="0.25">
      <c r="A26" s="68"/>
      <c r="B26" s="49"/>
      <c r="C26" s="320"/>
      <c r="D26" s="38"/>
      <c r="E26" s="201"/>
      <c r="F26" s="71">
        <f t="shared" si="0"/>
        <v>0</v>
      </c>
      <c r="G26" s="71">
        <f t="shared" si="1"/>
        <v>0</v>
      </c>
      <c r="H26" s="186">
        <f t="shared" si="2"/>
        <v>0</v>
      </c>
      <c r="I26" s="186">
        <f t="shared" si="3"/>
        <v>0</v>
      </c>
      <c r="J26" s="21"/>
      <c r="N26" s="190"/>
      <c r="O26" s="190"/>
      <c r="P26" s="190"/>
    </row>
    <row r="27" spans="1:17" ht="15" customHeight="1" x14ac:dyDescent="0.25">
      <c r="A27" s="68"/>
      <c r="B27" s="49"/>
      <c r="C27" s="320"/>
      <c r="D27" s="38"/>
      <c r="E27" s="201"/>
      <c r="F27" s="71">
        <f t="shared" si="0"/>
        <v>0</v>
      </c>
      <c r="G27" s="71">
        <f t="shared" si="1"/>
        <v>0</v>
      </c>
      <c r="H27" s="186">
        <f t="shared" si="2"/>
        <v>0</v>
      </c>
      <c r="I27" s="186">
        <f t="shared" si="3"/>
        <v>0</v>
      </c>
      <c r="J27" s="21"/>
      <c r="N27" s="190"/>
      <c r="O27" s="190"/>
    </row>
    <row r="28" spans="1:17" ht="15" customHeight="1" x14ac:dyDescent="0.25">
      <c r="A28" s="68"/>
      <c r="B28" s="49"/>
      <c r="C28" s="320"/>
      <c r="D28" s="38"/>
      <c r="E28" s="201"/>
      <c r="F28" s="71">
        <f t="shared" si="0"/>
        <v>0</v>
      </c>
      <c r="G28" s="71">
        <f t="shared" si="1"/>
        <v>0</v>
      </c>
      <c r="H28" s="186">
        <f t="shared" si="2"/>
        <v>0</v>
      </c>
      <c r="I28" s="186">
        <f t="shared" si="3"/>
        <v>0</v>
      </c>
      <c r="J28" s="21"/>
      <c r="N28" s="190"/>
      <c r="O28" s="190"/>
      <c r="P28" s="190"/>
    </row>
    <row r="29" spans="1:17" ht="15" customHeight="1" x14ac:dyDescent="0.25">
      <c r="A29" s="68"/>
      <c r="B29" s="49"/>
      <c r="C29" s="320"/>
      <c r="D29" s="38"/>
      <c r="E29" s="201"/>
      <c r="F29" s="71">
        <f t="shared" si="0"/>
        <v>0</v>
      </c>
      <c r="G29" s="71">
        <f t="shared" si="1"/>
        <v>0</v>
      </c>
      <c r="H29" s="186">
        <f t="shared" si="2"/>
        <v>0</v>
      </c>
      <c r="I29" s="186">
        <f t="shared" si="3"/>
        <v>0</v>
      </c>
      <c r="J29" s="21"/>
      <c r="N29" s="190"/>
      <c r="O29" s="190"/>
    </row>
    <row r="30" spans="1:17" ht="15" customHeight="1" x14ac:dyDescent="0.25">
      <c r="A30" s="68"/>
      <c r="B30" s="49"/>
      <c r="C30" s="320"/>
      <c r="D30" s="38"/>
      <c r="E30" s="201"/>
      <c r="F30" s="71">
        <f t="shared" si="0"/>
        <v>0</v>
      </c>
      <c r="G30" s="71">
        <f t="shared" si="1"/>
        <v>0</v>
      </c>
      <c r="H30" s="186">
        <f t="shared" si="2"/>
        <v>0</v>
      </c>
      <c r="I30" s="186">
        <f t="shared" si="3"/>
        <v>0</v>
      </c>
      <c r="J30" s="21"/>
      <c r="N30" s="190"/>
      <c r="O30" s="190"/>
      <c r="P30" s="190"/>
    </row>
    <row r="31" spans="1:17" ht="15" customHeight="1" x14ac:dyDescent="0.25">
      <c r="A31" s="68"/>
      <c r="B31" s="49"/>
      <c r="C31" s="320"/>
      <c r="D31" s="38"/>
      <c r="E31" s="201"/>
      <c r="F31" s="71">
        <f t="shared" si="0"/>
        <v>0</v>
      </c>
      <c r="G31" s="71">
        <f t="shared" si="1"/>
        <v>0</v>
      </c>
      <c r="H31" s="186">
        <f t="shared" si="2"/>
        <v>0</v>
      </c>
      <c r="I31" s="186">
        <f t="shared" si="3"/>
        <v>0</v>
      </c>
      <c r="J31" s="21"/>
      <c r="N31" s="190"/>
      <c r="O31" s="190"/>
    </row>
    <row r="32" spans="1:17" ht="15" customHeight="1" x14ac:dyDescent="0.25">
      <c r="A32" s="68"/>
      <c r="B32" s="49"/>
      <c r="C32" s="320"/>
      <c r="D32" s="38"/>
      <c r="E32" s="201"/>
      <c r="F32" s="71">
        <f t="shared" si="0"/>
        <v>0</v>
      </c>
      <c r="G32" s="71">
        <f t="shared" si="1"/>
        <v>0</v>
      </c>
      <c r="H32" s="186">
        <f t="shared" si="2"/>
        <v>0</v>
      </c>
      <c r="I32" s="186">
        <f t="shared" si="3"/>
        <v>0</v>
      </c>
      <c r="J32" s="21"/>
      <c r="N32" s="190"/>
      <c r="O32" s="190"/>
      <c r="P32" s="190"/>
    </row>
    <row r="33" spans="1:12" ht="15" customHeight="1" x14ac:dyDescent="0.25">
      <c r="A33" s="68"/>
      <c r="B33" s="49"/>
      <c r="C33" s="320"/>
      <c r="D33" s="38"/>
      <c r="E33" s="201"/>
      <c r="F33" s="71">
        <f t="shared" si="0"/>
        <v>0</v>
      </c>
      <c r="G33" s="71">
        <f t="shared" si="1"/>
        <v>0</v>
      </c>
      <c r="H33" s="186">
        <f t="shared" si="2"/>
        <v>0</v>
      </c>
      <c r="I33" s="186">
        <f t="shared" si="3"/>
        <v>0</v>
      </c>
      <c r="J33" s="21"/>
    </row>
    <row r="34" spans="1:12" ht="15" customHeight="1" x14ac:dyDescent="0.25">
      <c r="A34" s="68"/>
      <c r="B34" s="49"/>
      <c r="C34" s="320"/>
      <c r="D34" s="38"/>
      <c r="E34" s="201"/>
      <c r="F34" s="71">
        <f t="shared" si="0"/>
        <v>0</v>
      </c>
      <c r="G34" s="71">
        <f t="shared" si="1"/>
        <v>0</v>
      </c>
      <c r="H34" s="186">
        <f t="shared" si="2"/>
        <v>0</v>
      </c>
      <c r="I34" s="186">
        <f t="shared" si="3"/>
        <v>0</v>
      </c>
      <c r="J34" s="21"/>
    </row>
    <row r="35" spans="1:12" ht="15" customHeight="1" x14ac:dyDescent="0.25">
      <c r="A35" s="68"/>
      <c r="B35" s="49"/>
      <c r="C35" s="320"/>
      <c r="D35" s="38"/>
      <c r="E35" s="201"/>
      <c r="F35" s="71">
        <f t="shared" si="0"/>
        <v>0</v>
      </c>
      <c r="G35" s="71">
        <f t="shared" si="1"/>
        <v>0</v>
      </c>
      <c r="H35" s="186">
        <f t="shared" si="2"/>
        <v>0</v>
      </c>
      <c r="I35" s="186">
        <f t="shared" si="3"/>
        <v>0</v>
      </c>
      <c r="J35" s="21"/>
    </row>
    <row r="36" spans="1:12" ht="15" customHeight="1" x14ac:dyDescent="0.25">
      <c r="A36" s="68"/>
      <c r="B36" s="49"/>
      <c r="C36" s="320"/>
      <c r="D36" s="38"/>
      <c r="E36" s="201"/>
      <c r="F36" s="71">
        <f t="shared" si="0"/>
        <v>0</v>
      </c>
      <c r="G36" s="71">
        <f t="shared" si="1"/>
        <v>0</v>
      </c>
      <c r="H36" s="186">
        <f t="shared" si="2"/>
        <v>0</v>
      </c>
      <c r="I36" s="186">
        <f t="shared" si="3"/>
        <v>0</v>
      </c>
      <c r="J36" s="21"/>
    </row>
    <row r="37" spans="1:12" ht="15" customHeight="1" x14ac:dyDescent="0.25">
      <c r="A37" s="68"/>
      <c r="B37" s="49"/>
      <c r="C37" s="320"/>
      <c r="D37" s="38"/>
      <c r="E37" s="201"/>
      <c r="F37" s="71">
        <f t="shared" si="0"/>
        <v>0</v>
      </c>
      <c r="G37" s="71">
        <f t="shared" si="1"/>
        <v>0</v>
      </c>
      <c r="H37" s="186">
        <f t="shared" si="2"/>
        <v>0</v>
      </c>
      <c r="I37" s="186">
        <f t="shared" si="3"/>
        <v>0</v>
      </c>
      <c r="J37" s="21"/>
    </row>
    <row r="38" spans="1:12" ht="15" customHeight="1" x14ac:dyDescent="0.25">
      <c r="A38" s="68"/>
      <c r="B38" s="49"/>
      <c r="C38" s="320"/>
      <c r="D38" s="38"/>
      <c r="E38" s="201"/>
      <c r="F38" s="71">
        <f t="shared" si="0"/>
        <v>0</v>
      </c>
      <c r="G38" s="71">
        <f t="shared" si="1"/>
        <v>0</v>
      </c>
      <c r="H38" s="186">
        <f t="shared" si="2"/>
        <v>0</v>
      </c>
      <c r="I38" s="186">
        <f t="shared" si="3"/>
        <v>0</v>
      </c>
      <c r="J38" s="21"/>
    </row>
    <row r="39" spans="1:12" x14ac:dyDescent="0.25">
      <c r="A39" s="68"/>
      <c r="B39" s="49"/>
      <c r="C39" s="320"/>
      <c r="D39" s="38"/>
      <c r="E39" s="201"/>
      <c r="F39" s="71">
        <f t="shared" si="0"/>
        <v>0</v>
      </c>
      <c r="G39" s="71">
        <f t="shared" si="1"/>
        <v>0</v>
      </c>
      <c r="H39" s="186">
        <f t="shared" si="2"/>
        <v>0</v>
      </c>
      <c r="I39" s="186">
        <f t="shared" si="3"/>
        <v>0</v>
      </c>
      <c r="J39" s="21"/>
    </row>
    <row r="40" spans="1:12" x14ac:dyDescent="0.25">
      <c r="A40" s="68"/>
      <c r="B40" s="49"/>
      <c r="C40" s="320"/>
      <c r="D40" s="38"/>
      <c r="E40" s="201"/>
      <c r="F40" s="71">
        <f t="shared" si="0"/>
        <v>0</v>
      </c>
      <c r="G40" s="71">
        <f t="shared" si="1"/>
        <v>0</v>
      </c>
      <c r="H40" s="186">
        <f t="shared" si="2"/>
        <v>0</v>
      </c>
      <c r="I40" s="186">
        <f t="shared" si="3"/>
        <v>0</v>
      </c>
      <c r="J40" s="21"/>
    </row>
    <row r="41" spans="1:12" x14ac:dyDescent="0.25">
      <c r="A41" s="68"/>
      <c r="B41" s="49"/>
      <c r="C41" s="320"/>
      <c r="D41" s="38"/>
      <c r="E41" s="201"/>
      <c r="F41" s="71">
        <f t="shared" si="0"/>
        <v>0</v>
      </c>
      <c r="G41" s="71">
        <f t="shared" si="1"/>
        <v>0</v>
      </c>
      <c r="H41" s="186">
        <f t="shared" si="2"/>
        <v>0</v>
      </c>
      <c r="I41" s="186">
        <f t="shared" si="3"/>
        <v>0</v>
      </c>
      <c r="J41" s="21"/>
    </row>
    <row r="42" spans="1:12" x14ac:dyDescent="0.25">
      <c r="A42" s="68"/>
      <c r="B42" s="49"/>
      <c r="C42" s="320"/>
      <c r="D42" s="38"/>
      <c r="E42" s="201"/>
      <c r="F42" s="71">
        <f t="shared" si="0"/>
        <v>0</v>
      </c>
      <c r="G42" s="71">
        <f t="shared" si="1"/>
        <v>0</v>
      </c>
      <c r="H42" s="186">
        <f t="shared" si="2"/>
        <v>0</v>
      </c>
      <c r="I42" s="186">
        <f t="shared" si="3"/>
        <v>0</v>
      </c>
      <c r="J42" s="21"/>
    </row>
    <row r="43" spans="1:12" x14ac:dyDescent="0.25">
      <c r="A43" s="68"/>
      <c r="B43" s="49"/>
      <c r="C43" s="320"/>
      <c r="D43" s="38"/>
      <c r="E43" s="201"/>
      <c r="F43" s="71">
        <f t="shared" si="0"/>
        <v>0</v>
      </c>
      <c r="G43" s="71">
        <f t="shared" si="1"/>
        <v>0</v>
      </c>
      <c r="H43" s="186">
        <f t="shared" si="2"/>
        <v>0</v>
      </c>
      <c r="I43" s="186">
        <f t="shared" si="3"/>
        <v>0</v>
      </c>
      <c r="J43" s="21"/>
    </row>
    <row r="44" spans="1:12" ht="15.75" thickBot="1" x14ac:dyDescent="0.3">
      <c r="A44" s="68"/>
      <c r="B44" s="52"/>
      <c r="C44" s="321"/>
      <c r="D44" s="43"/>
      <c r="E44" s="202"/>
      <c r="F44" s="188">
        <f t="shared" si="0"/>
        <v>0</v>
      </c>
      <c r="G44" s="188">
        <f t="shared" si="1"/>
        <v>0</v>
      </c>
      <c r="H44" s="189">
        <f t="shared" si="2"/>
        <v>0</v>
      </c>
      <c r="I44" s="189">
        <f t="shared" si="3"/>
        <v>0</v>
      </c>
      <c r="J44" s="51"/>
      <c r="L44" s="9"/>
    </row>
    <row r="45" spans="1:12" ht="16.5" thickBot="1" x14ac:dyDescent="0.3">
      <c r="A45" s="251"/>
      <c r="B45" s="330"/>
      <c r="C45" s="331"/>
      <c r="D45" s="331"/>
      <c r="E45" s="331"/>
      <c r="F45" s="331"/>
      <c r="G45" s="260" t="s">
        <v>385</v>
      </c>
      <c r="H45" s="69">
        <f>SUM(H7:H44)</f>
        <v>2.202</v>
      </c>
      <c r="I45" s="70">
        <f>SUM(I7:I44)</f>
        <v>0.22020000000000001</v>
      </c>
      <c r="J45" s="204"/>
      <c r="L45" s="9"/>
    </row>
    <row r="46" spans="1:12" ht="15" customHeight="1" thickBot="1" x14ac:dyDescent="0.3">
      <c r="A46" s="266" t="s">
        <v>484</v>
      </c>
      <c r="B46" s="205"/>
      <c r="C46" s="205"/>
      <c r="D46" s="205"/>
      <c r="E46" s="205"/>
      <c r="F46" s="205"/>
      <c r="G46" s="206"/>
      <c r="H46" s="73"/>
      <c r="I46" s="73"/>
      <c r="J46" s="207"/>
      <c r="L46" s="9"/>
    </row>
    <row r="47" spans="1:12" x14ac:dyDescent="0.25">
      <c r="A47" s="208" t="s">
        <v>120</v>
      </c>
      <c r="B47" s="209" t="s">
        <v>223</v>
      </c>
      <c r="C47" s="313" t="s">
        <v>419</v>
      </c>
      <c r="D47" s="18">
        <v>10</v>
      </c>
      <c r="E47" s="210" t="s">
        <v>386</v>
      </c>
      <c r="F47" s="182">
        <f>IFERROR(_xlfn.XLOOKUP(B47,'Ved 1 Del 2 Spesifiserte kjem.'!$A$6:$A$61,'Ved 1 Del 2 Spesifiserte kjem.'!$C$6:$C$61,,0),"")</f>
        <v>5000</v>
      </c>
      <c r="G47" s="74">
        <f>IFERROR(_xlfn.XLOOKUP(B47,'Ved 1 Del 2 Spesifiserte kjem.'!$A$6:$A$61,'Ved 1 Del 2 Spesifiserte kjem.'!$D$6:$D$61,,0),"")</f>
        <v>10000</v>
      </c>
      <c r="H47" s="75">
        <f>IFERROR(D47/F47,0)</f>
        <v>2E-3</v>
      </c>
      <c r="I47" s="211">
        <f>IFERROR(D47/G47,0)</f>
        <v>1E-3</v>
      </c>
      <c r="J47" s="19"/>
    </row>
    <row r="48" spans="1:12" x14ac:dyDescent="0.25">
      <c r="A48" s="212"/>
      <c r="B48" s="213" t="s">
        <v>394</v>
      </c>
      <c r="C48" s="314"/>
      <c r="D48" s="5">
        <v>100</v>
      </c>
      <c r="E48" s="214" t="s">
        <v>386</v>
      </c>
      <c r="F48" s="76">
        <f>IFERROR(_xlfn.XLOOKUP(B48,'Ved 1 Del 2 Spesifiserte kjem.'!$A$6:$A$61,'Ved 1 Del 2 Spesifiserte kjem.'!$C$6:$C$61,,0),"")</f>
        <v>2500</v>
      </c>
      <c r="G48" s="76">
        <f>IFERROR(_xlfn.XLOOKUP(B48,'Ved 1 Del 2 Spesifiserte kjem.'!$A$6:$A$61,'Ved 1 Del 2 Spesifiserte kjem.'!$D$6:$D$61,,0),"")</f>
        <v>25000</v>
      </c>
      <c r="H48" s="77">
        <f t="shared" ref="H48:H49" si="8">IFERROR(D48/F48,0)</f>
        <v>0.04</v>
      </c>
      <c r="I48" s="215">
        <f t="shared" ref="I48:I49" si="9">IFERROR(D48/G48,0)</f>
        <v>4.0000000000000001E-3</v>
      </c>
      <c r="J48" s="21"/>
    </row>
    <row r="49" spans="1:10" x14ac:dyDescent="0.25">
      <c r="A49" s="212"/>
      <c r="B49" s="213"/>
      <c r="C49" s="314"/>
      <c r="D49" s="5">
        <v>200</v>
      </c>
      <c r="E49" s="214" t="s">
        <v>386</v>
      </c>
      <c r="F49" s="76" t="str">
        <f>IFERROR(_xlfn.XLOOKUP(B49,'Ved 1 Del 2 Spesifiserte kjem.'!$A$6:$A$61,'Ved 1 Del 2 Spesifiserte kjem.'!$C$6:$C$61,,0),"")</f>
        <v/>
      </c>
      <c r="G49" s="76" t="str">
        <f>IFERROR(_xlfn.XLOOKUP(B49,'Ved 1 Del 2 Spesifiserte kjem.'!$A$6:$A$61,'Ved 1 Del 2 Spesifiserte kjem.'!$D$6:$D$61,,0),"")</f>
        <v/>
      </c>
      <c r="H49" s="77">
        <f t="shared" si="8"/>
        <v>0</v>
      </c>
      <c r="I49" s="215">
        <f t="shared" si="9"/>
        <v>0</v>
      </c>
      <c r="J49" s="21"/>
    </row>
    <row r="50" spans="1:10" x14ac:dyDescent="0.25">
      <c r="A50" s="212"/>
      <c r="B50" s="213"/>
      <c r="C50" s="314"/>
      <c r="D50" s="5">
        <v>200</v>
      </c>
      <c r="E50" s="214" t="s">
        <v>386</v>
      </c>
      <c r="F50" s="76" t="str">
        <f>IFERROR(_xlfn.XLOOKUP(B50,'Ved 1 Del 2 Spesifiserte kjem.'!$A$6:$A$61,'Ved 1 Del 2 Spesifiserte kjem.'!$C$6:$C$61,,0),"")</f>
        <v/>
      </c>
      <c r="G50" s="76" t="str">
        <f>IFERROR(_xlfn.XLOOKUP(B50,'Ved 1 Del 2 Spesifiserte kjem.'!$A$6:$A$61,'Ved 1 Del 2 Spesifiserte kjem.'!$D$6:$D$61,,0),"")</f>
        <v/>
      </c>
      <c r="H50" s="77">
        <f>IFERROR(D50/F50,0)</f>
        <v>0</v>
      </c>
      <c r="I50" s="215">
        <f>IFERROR(D50/G50,0)</f>
        <v>0</v>
      </c>
      <c r="J50" s="21"/>
    </row>
    <row r="51" spans="1:10" ht="15.75" thickBot="1" x14ac:dyDescent="0.3">
      <c r="A51" s="212"/>
      <c r="B51" s="216"/>
      <c r="C51" s="315"/>
      <c r="D51" s="129"/>
      <c r="E51" s="217" t="s">
        <v>386</v>
      </c>
      <c r="F51" s="78" t="str">
        <f>IFERROR(_xlfn.XLOOKUP(B51,'Ved 1 Del 2 Spesifiserte kjem.'!$A$6:$A$61,'Ved 1 Del 2 Spesifiserte kjem.'!$C$6:$C$61,,0),"")</f>
        <v/>
      </c>
      <c r="G51" s="78" t="str">
        <f>IFERROR(_xlfn.XLOOKUP(B51,'Ved 1 Del 2 Spesifiserte kjem.'!$A$6:$A$61,'Ved 1 Del 2 Spesifiserte kjem.'!$D$6:$D$61,,0),"")</f>
        <v/>
      </c>
      <c r="H51" s="79">
        <f t="shared" ref="H51:H52" si="10">IFERROR(D51/F51,0)</f>
        <v>0</v>
      </c>
      <c r="I51" s="218">
        <f t="shared" ref="I51:I52" si="11">IFERROR(D51/G51,0)</f>
        <v>0</v>
      </c>
      <c r="J51" s="51"/>
    </row>
    <row r="52" spans="1:10" x14ac:dyDescent="0.25">
      <c r="A52" s="212"/>
      <c r="B52" s="219"/>
      <c r="C52" s="316" t="s">
        <v>378</v>
      </c>
      <c r="D52" s="220">
        <v>10</v>
      </c>
      <c r="E52" s="221" t="s">
        <v>386</v>
      </c>
      <c r="F52" s="222" t="str">
        <f>IFERROR(_xlfn.XLOOKUP(B52,'Ved 1 Del 2 Spesifiserte kjem.'!$A$6:$A$61,'Ved 1 Del 2 Spesifiserte kjem.'!$C$6:$C$61,,0),"")</f>
        <v/>
      </c>
      <c r="G52" s="222" t="str">
        <f>IFERROR(_xlfn.XLOOKUP(B52,'Ved 1 Del 2 Spesifiserte kjem.'!$A$6:$A$61,'Ved 1 Del 2 Spesifiserte kjem.'!$D$6:$D$61,,0),"")</f>
        <v/>
      </c>
      <c r="H52" s="223">
        <f t="shared" si="10"/>
        <v>0</v>
      </c>
      <c r="I52" s="223">
        <f t="shared" si="11"/>
        <v>0</v>
      </c>
      <c r="J52" s="67"/>
    </row>
    <row r="53" spans="1:10" x14ac:dyDescent="0.25">
      <c r="A53" s="212"/>
      <c r="B53" s="224"/>
      <c r="C53" s="317"/>
      <c r="D53" s="5">
        <v>10</v>
      </c>
      <c r="E53" s="214" t="s">
        <v>386</v>
      </c>
      <c r="F53" s="76" t="str">
        <f>IFERROR(_xlfn.XLOOKUP(B53,'Ved 1 Del 2 Spesifiserte kjem.'!$A$6:$A$61,'Ved 1 Del 2 Spesifiserte kjem.'!$C$6:$C$61,,0),"")</f>
        <v/>
      </c>
      <c r="G53" s="76" t="str">
        <f>IFERROR(_xlfn.XLOOKUP(B53,'Ved 1 Del 2 Spesifiserte kjem.'!$A$6:$A$61,'Ved 1 Del 2 Spesifiserte kjem.'!$D$6:$D$61,,0),"")</f>
        <v/>
      </c>
      <c r="H53" s="77">
        <f>IFERROR(D53/F53,0)</f>
        <v>0</v>
      </c>
      <c r="I53" s="77">
        <f>IFERROR(D53/G53,0)</f>
        <v>0</v>
      </c>
      <c r="J53" s="21"/>
    </row>
    <row r="54" spans="1:10" x14ac:dyDescent="0.25">
      <c r="A54" s="212"/>
      <c r="B54" s="224"/>
      <c r="C54" s="317"/>
      <c r="D54" s="5">
        <v>10</v>
      </c>
      <c r="E54" s="214" t="s">
        <v>386</v>
      </c>
      <c r="F54" s="76" t="str">
        <f>IFERROR(_xlfn.XLOOKUP(B54,'Ved 1 Del 2 Spesifiserte kjem.'!$A$6:$A$61,'Ved 1 Del 2 Spesifiserte kjem.'!$C$6:$C$61,,0),"")</f>
        <v/>
      </c>
      <c r="G54" s="76" t="str">
        <f>IFERROR(_xlfn.XLOOKUP(B54,'Ved 1 Del 2 Spesifiserte kjem.'!$A$6:$A$61,'Ved 1 Del 2 Spesifiserte kjem.'!$D$6:$D$61,,0),"")</f>
        <v/>
      </c>
      <c r="H54" s="77">
        <f t="shared" ref="H54:H55" si="12">IFERROR(D54/F54,0)</f>
        <v>0</v>
      </c>
      <c r="I54" s="77">
        <f t="shared" ref="I54:I55" si="13">IFERROR(D54/G54,0)</f>
        <v>0</v>
      </c>
      <c r="J54" s="21"/>
    </row>
    <row r="55" spans="1:10" x14ac:dyDescent="0.25">
      <c r="A55" s="212"/>
      <c r="B55" s="224"/>
      <c r="C55" s="317"/>
      <c r="D55" s="5">
        <v>10</v>
      </c>
      <c r="E55" s="214" t="s">
        <v>386</v>
      </c>
      <c r="F55" s="76" t="str">
        <f>IFERROR(_xlfn.XLOOKUP(B55,'Ved 1 Del 2 Spesifiserte kjem.'!$A$6:$A$61,'Ved 1 Del 2 Spesifiserte kjem.'!$C$6:$C$61,,0),"")</f>
        <v/>
      </c>
      <c r="G55" s="76" t="str">
        <f>IFERROR(_xlfn.XLOOKUP(B55,'Ved 1 Del 2 Spesifiserte kjem.'!$A$6:$A$61,'Ved 1 Del 2 Spesifiserte kjem.'!$D$6:$D$61,,0),"")</f>
        <v/>
      </c>
      <c r="H55" s="77">
        <f t="shared" si="12"/>
        <v>0</v>
      </c>
      <c r="I55" s="77">
        <f t="shared" si="13"/>
        <v>0</v>
      </c>
      <c r="J55" s="21"/>
    </row>
    <row r="56" spans="1:10" ht="15.75" thickBot="1" x14ac:dyDescent="0.3">
      <c r="A56" s="212"/>
      <c r="B56" s="225"/>
      <c r="C56" s="317"/>
      <c r="D56" s="156"/>
      <c r="E56" s="226" t="s">
        <v>386</v>
      </c>
      <c r="F56" s="227" t="str">
        <f>IFERROR(_xlfn.XLOOKUP(B56,'Ved 1 Del 2 Spesifiserte kjem.'!$A$6:$A$61,'Ved 1 Del 2 Spesifiserte kjem.'!$C$6:$C$61,,0),"")</f>
        <v/>
      </c>
      <c r="G56" s="227" t="str">
        <f>IFERROR(_xlfn.XLOOKUP(B56,'Ved 1 Del 2 Spesifiserte kjem.'!$A$6:$A$61,'Ved 1 Del 2 Spesifiserte kjem.'!$D$6:$D$61,,0),"")</f>
        <v/>
      </c>
      <c r="H56" s="228">
        <f>IFERROR(D56/F56,0)</f>
        <v>0</v>
      </c>
      <c r="I56" s="228">
        <f>IFERROR(D56/G56,0)</f>
        <v>0</v>
      </c>
      <c r="J56" s="53"/>
    </row>
    <row r="57" spans="1:10" ht="15.75" thickBot="1" x14ac:dyDescent="0.3">
      <c r="A57" s="229"/>
      <c r="B57" s="230"/>
      <c r="C57" s="231"/>
      <c r="D57" s="231">
        <v>10</v>
      </c>
      <c r="E57" s="232" t="s">
        <v>386</v>
      </c>
      <c r="F57" s="233" t="str">
        <f>IFERROR(_xlfn.XLOOKUP(B57,'Ved 1 Del 2 Spesifiserte kjem.'!$A$6:$A$61,'Ved 1 Del 2 Spesifiserte kjem.'!$C$6:$C$61,,0),"")</f>
        <v/>
      </c>
      <c r="G57" s="233" t="str">
        <f>IFERROR(_xlfn.XLOOKUP(B57,'Ved 1 Del 2 Spesifiserte kjem.'!$A$6:$A$61,'Ved 1 Del 2 Spesifiserte kjem.'!$D$6:$D$61,,0),"")</f>
        <v/>
      </c>
      <c r="H57" s="234">
        <f t="shared" ref="H57:H58" si="14">IFERROR(D57/F57,0)</f>
        <v>0</v>
      </c>
      <c r="I57" s="234">
        <f t="shared" ref="I57:I58" si="15">IFERROR(D57/G57,0)</f>
        <v>0</v>
      </c>
      <c r="J57" s="235"/>
    </row>
    <row r="58" spans="1:10" x14ac:dyDescent="0.25">
      <c r="A58" s="212" t="s">
        <v>157</v>
      </c>
      <c r="B58" s="219" t="s">
        <v>223</v>
      </c>
      <c r="C58" s="220"/>
      <c r="D58" s="220">
        <v>100</v>
      </c>
      <c r="E58" s="221" t="s">
        <v>386</v>
      </c>
      <c r="F58" s="222">
        <f>IFERROR(_xlfn.XLOOKUP(B58,'Ved 1 Del 2 Spesifiserte kjem.'!$A$6:$A$61,'Ved 1 Del 2 Spesifiserte kjem.'!$C$6:$C$61,,0),"")</f>
        <v>5000</v>
      </c>
      <c r="G58" s="222">
        <f>IFERROR(_xlfn.XLOOKUP(B58,'Ved 1 Del 2 Spesifiserte kjem.'!$A$6:$A$61,'Ved 1 Del 2 Spesifiserte kjem.'!$D$6:$D$61,,0),"")</f>
        <v>10000</v>
      </c>
      <c r="H58" s="223">
        <f t="shared" si="14"/>
        <v>0.02</v>
      </c>
      <c r="I58" s="223">
        <f t="shared" si="15"/>
        <v>0.01</v>
      </c>
      <c r="J58" s="67"/>
    </row>
    <row r="59" spans="1:10" x14ac:dyDescent="0.25">
      <c r="A59" s="212"/>
      <c r="B59" s="224" t="s">
        <v>224</v>
      </c>
      <c r="C59" s="5"/>
      <c r="D59" s="5">
        <v>10</v>
      </c>
      <c r="E59" s="214" t="s">
        <v>386</v>
      </c>
      <c r="F59" s="76">
        <f>IFERROR(_xlfn.XLOOKUP(B59,'Ved 1 Del 2 Spesifiserte kjem.'!$A$6:$A$61,'Ved 1 Del 2 Spesifiserte kjem.'!$C$6:$C$61,,0),"")</f>
        <v>1250</v>
      </c>
      <c r="G59" s="76">
        <f>IFERROR(_xlfn.XLOOKUP(B59,'Ved 1 Del 2 Spesifiserte kjem.'!$A$6:$A$61,'Ved 1 Del 2 Spesifiserte kjem.'!$D$6:$D$61,,0),"")</f>
        <v>5000</v>
      </c>
      <c r="H59" s="77">
        <f t="shared" ref="H59:H72" si="16">IFERROR(D59/F59,0)</f>
        <v>8.0000000000000002E-3</v>
      </c>
      <c r="I59" s="77">
        <f t="shared" ref="I59:I72" si="17">IFERROR(D59/G59,0)</f>
        <v>2E-3</v>
      </c>
      <c r="J59" s="21"/>
    </row>
    <row r="60" spans="1:10" x14ac:dyDescent="0.25">
      <c r="A60" s="212"/>
      <c r="B60" s="224" t="s">
        <v>225</v>
      </c>
      <c r="C60" s="5"/>
      <c r="D60" s="5">
        <v>10</v>
      </c>
      <c r="E60" s="214" t="s">
        <v>386</v>
      </c>
      <c r="F60" s="76">
        <f>IFERROR(_xlfn.XLOOKUP(B60,'Ved 1 Del 2 Spesifiserte kjem.'!$A$6:$A$61,'Ved 1 Del 2 Spesifiserte kjem.'!$C$6:$C$61,,0),"")</f>
        <v>350</v>
      </c>
      <c r="G60" s="76">
        <f>IFERROR(_xlfn.XLOOKUP(B60,'Ved 1 Del 2 Spesifiserte kjem.'!$A$6:$A$61,'Ved 1 Del 2 Spesifiserte kjem.'!$D$6:$D$61,,0),"")</f>
        <v>2500</v>
      </c>
      <c r="H60" s="77">
        <f t="shared" si="16"/>
        <v>2.8571428571428571E-2</v>
      </c>
      <c r="I60" s="77">
        <f t="shared" si="17"/>
        <v>4.0000000000000001E-3</v>
      </c>
      <c r="J60" s="21"/>
    </row>
    <row r="61" spans="1:10" x14ac:dyDescent="0.25">
      <c r="A61" s="212"/>
      <c r="B61" s="224" t="s">
        <v>226</v>
      </c>
      <c r="C61" s="5"/>
      <c r="D61" s="5"/>
      <c r="E61" s="214" t="s">
        <v>386</v>
      </c>
      <c r="F61" s="76">
        <f>IFERROR(_xlfn.XLOOKUP(B61,'Ved 1 Del 2 Spesifiserte kjem.'!$A$6:$A$61,'Ved 1 Del 2 Spesifiserte kjem.'!$C$6:$C$61,,0),"")</f>
        <v>10</v>
      </c>
      <c r="G61" s="76">
        <f>IFERROR(_xlfn.XLOOKUP(B61,'Ved 1 Del 2 Spesifiserte kjem.'!$A$6:$A$61,'Ved 1 Del 2 Spesifiserte kjem.'!$D$6:$D$61,,0),"")</f>
        <v>50</v>
      </c>
      <c r="H61" s="77">
        <f t="shared" si="16"/>
        <v>0</v>
      </c>
      <c r="I61" s="77">
        <f t="shared" si="17"/>
        <v>0</v>
      </c>
      <c r="J61" s="21"/>
    </row>
    <row r="62" spans="1:10" x14ac:dyDescent="0.25">
      <c r="A62" s="212"/>
      <c r="B62" s="224" t="s">
        <v>166</v>
      </c>
      <c r="C62" s="5"/>
      <c r="D62" s="5"/>
      <c r="E62" s="214" t="s">
        <v>386</v>
      </c>
      <c r="F62" s="76">
        <f>IFERROR(_xlfn.XLOOKUP(B62,'Ved 1 Del 2 Spesifiserte kjem.'!$A$6:$A$61,'Ved 1 Del 2 Spesifiserte kjem.'!$C$6:$C$61,,0),"")</f>
        <v>10</v>
      </c>
      <c r="G62" s="76">
        <f>IFERROR(_xlfn.XLOOKUP(B62,'Ved 1 Del 2 Spesifiserte kjem.'!$A$6:$A$61,'Ved 1 Del 2 Spesifiserte kjem.'!$D$6:$D$61,,0),"")</f>
        <v>25</v>
      </c>
      <c r="H62" s="77">
        <f t="shared" si="16"/>
        <v>0</v>
      </c>
      <c r="I62" s="77">
        <f t="shared" si="17"/>
        <v>0</v>
      </c>
      <c r="J62" s="21"/>
    </row>
    <row r="63" spans="1:10" x14ac:dyDescent="0.25">
      <c r="A63" s="212"/>
      <c r="B63" s="224"/>
      <c r="C63" s="5"/>
      <c r="D63" s="5"/>
      <c r="E63" s="214" t="s">
        <v>386</v>
      </c>
      <c r="F63" s="76" t="str">
        <f>IFERROR(_xlfn.XLOOKUP(B63,'Ved 1 Del 2 Spesifiserte kjem.'!$A$6:$A$61,'Ved 1 Del 2 Spesifiserte kjem.'!$C$6:$C$61,,0),"")</f>
        <v/>
      </c>
      <c r="G63" s="76" t="str">
        <f>IFERROR(_xlfn.XLOOKUP(B63,'Ved 1 Del 2 Spesifiserte kjem.'!$A$6:$A$61,'Ved 1 Del 2 Spesifiserte kjem.'!$D$6:$D$61,,0),"")</f>
        <v/>
      </c>
      <c r="H63" s="77">
        <f t="shared" si="16"/>
        <v>0</v>
      </c>
      <c r="I63" s="77">
        <f t="shared" si="17"/>
        <v>0</v>
      </c>
      <c r="J63" s="21"/>
    </row>
    <row r="64" spans="1:10" x14ac:dyDescent="0.25">
      <c r="A64" s="212"/>
      <c r="B64" s="224"/>
      <c r="C64" s="5"/>
      <c r="D64" s="5"/>
      <c r="E64" s="214" t="s">
        <v>386</v>
      </c>
      <c r="F64" s="76" t="str">
        <f>IFERROR(_xlfn.XLOOKUP(B64,'Ved 1 Del 2 Spesifiserte kjem.'!$A$6:$A$61,'Ved 1 Del 2 Spesifiserte kjem.'!$C$6:$C$61,,0),"")</f>
        <v/>
      </c>
      <c r="G64" s="76" t="str">
        <f>IFERROR(_xlfn.XLOOKUP(B64,'Ved 1 Del 2 Spesifiserte kjem.'!$A$6:$A$61,'Ved 1 Del 2 Spesifiserte kjem.'!$D$6:$D$61,,0),"")</f>
        <v/>
      </c>
      <c r="H64" s="77">
        <f t="shared" si="16"/>
        <v>0</v>
      </c>
      <c r="I64" s="77">
        <f t="shared" si="17"/>
        <v>0</v>
      </c>
      <c r="J64" s="21"/>
    </row>
    <row r="65" spans="1:10" x14ac:dyDescent="0.25">
      <c r="A65" s="212"/>
      <c r="B65" s="224"/>
      <c r="C65" s="5"/>
      <c r="D65" s="5"/>
      <c r="E65" s="214" t="s">
        <v>386</v>
      </c>
      <c r="F65" s="76" t="str">
        <f>IFERROR(_xlfn.XLOOKUP(B65,'Ved 1 Del 2 Spesifiserte kjem.'!$A$6:$A$61,'Ved 1 Del 2 Spesifiserte kjem.'!$C$6:$C$61,,0),"")</f>
        <v/>
      </c>
      <c r="G65" s="76" t="str">
        <f>IFERROR(_xlfn.XLOOKUP(B65,'Ved 1 Del 2 Spesifiserte kjem.'!$A$6:$A$61,'Ved 1 Del 2 Spesifiserte kjem.'!$D$6:$D$61,,0),"")</f>
        <v/>
      </c>
      <c r="H65" s="77">
        <f t="shared" si="16"/>
        <v>0</v>
      </c>
      <c r="I65" s="77">
        <f t="shared" si="17"/>
        <v>0</v>
      </c>
      <c r="J65" s="21"/>
    </row>
    <row r="66" spans="1:10" x14ac:dyDescent="0.25">
      <c r="A66" s="212"/>
      <c r="B66" s="224"/>
      <c r="C66" s="5"/>
      <c r="D66" s="5"/>
      <c r="E66" s="214" t="s">
        <v>386</v>
      </c>
      <c r="F66" s="76" t="str">
        <f>IFERROR(_xlfn.XLOOKUP(B66,'Ved 1 Del 2 Spesifiserte kjem.'!$A$6:$A$61,'Ved 1 Del 2 Spesifiserte kjem.'!$C$6:$C$61,,0),"")</f>
        <v/>
      </c>
      <c r="G66" s="76" t="str">
        <f>IFERROR(_xlfn.XLOOKUP(B66,'Ved 1 Del 2 Spesifiserte kjem.'!$A$6:$A$61,'Ved 1 Del 2 Spesifiserte kjem.'!$D$6:$D$61,,0),"")</f>
        <v/>
      </c>
      <c r="H66" s="77">
        <f t="shared" si="16"/>
        <v>0</v>
      </c>
      <c r="I66" s="77">
        <f t="shared" si="17"/>
        <v>0</v>
      </c>
      <c r="J66" s="21"/>
    </row>
    <row r="67" spans="1:10" x14ac:dyDescent="0.25">
      <c r="A67" s="212"/>
      <c r="B67" s="224"/>
      <c r="C67" s="5"/>
      <c r="D67" s="5"/>
      <c r="E67" s="214" t="s">
        <v>386</v>
      </c>
      <c r="F67" s="76" t="str">
        <f>IFERROR(_xlfn.XLOOKUP(B67,'Ved 1 Del 2 Spesifiserte kjem.'!$A$6:$A$61,'Ved 1 Del 2 Spesifiserte kjem.'!$C$6:$C$61,,0),"")</f>
        <v/>
      </c>
      <c r="G67" s="76" t="str">
        <f>IFERROR(_xlfn.XLOOKUP(B67,'Ved 1 Del 2 Spesifiserte kjem.'!$A$6:$A$61,'Ved 1 Del 2 Spesifiserte kjem.'!$D$6:$D$61,,0),"")</f>
        <v/>
      </c>
      <c r="H67" s="77">
        <f t="shared" si="16"/>
        <v>0</v>
      </c>
      <c r="I67" s="77">
        <f t="shared" si="17"/>
        <v>0</v>
      </c>
      <c r="J67" s="21"/>
    </row>
    <row r="68" spans="1:10" x14ac:dyDescent="0.25">
      <c r="A68" s="212"/>
      <c r="B68" s="224"/>
      <c r="C68" s="5"/>
      <c r="D68" s="5"/>
      <c r="E68" s="214" t="s">
        <v>386</v>
      </c>
      <c r="F68" s="76" t="str">
        <f>IFERROR(_xlfn.XLOOKUP(B68,'Ved 1 Del 2 Spesifiserte kjem.'!$A$6:$A$61,'Ved 1 Del 2 Spesifiserte kjem.'!$C$6:$C$61,,0),"")</f>
        <v/>
      </c>
      <c r="G68" s="76" t="str">
        <f>IFERROR(_xlfn.XLOOKUP(B68,'Ved 1 Del 2 Spesifiserte kjem.'!$A$6:$A$61,'Ved 1 Del 2 Spesifiserte kjem.'!$D$6:$D$61,,0),"")</f>
        <v/>
      </c>
      <c r="H68" s="77">
        <f t="shared" si="16"/>
        <v>0</v>
      </c>
      <c r="I68" s="77">
        <f t="shared" si="17"/>
        <v>0</v>
      </c>
      <c r="J68" s="21"/>
    </row>
    <row r="69" spans="1:10" x14ac:dyDescent="0.25">
      <c r="A69" s="212"/>
      <c r="B69" s="224"/>
      <c r="C69" s="5"/>
      <c r="D69" s="5"/>
      <c r="E69" s="214" t="s">
        <v>386</v>
      </c>
      <c r="F69" s="76" t="str">
        <f>IFERROR(_xlfn.XLOOKUP(B69,'Ved 1 Del 2 Spesifiserte kjem.'!$A$6:$A$61,'Ved 1 Del 2 Spesifiserte kjem.'!$C$6:$C$61,,0),"")</f>
        <v/>
      </c>
      <c r="G69" s="76" t="str">
        <f>IFERROR(_xlfn.XLOOKUP(B69,'Ved 1 Del 2 Spesifiserte kjem.'!$A$6:$A$61,'Ved 1 Del 2 Spesifiserte kjem.'!$D$6:$D$61,,0),"")</f>
        <v/>
      </c>
      <c r="H69" s="77">
        <f t="shared" si="16"/>
        <v>0</v>
      </c>
      <c r="I69" s="77">
        <f t="shared" si="17"/>
        <v>0</v>
      </c>
      <c r="J69" s="21"/>
    </row>
    <row r="70" spans="1:10" x14ac:dyDescent="0.25">
      <c r="A70" s="212"/>
      <c r="B70" s="224"/>
      <c r="C70" s="5"/>
      <c r="D70" s="5"/>
      <c r="E70" s="214" t="s">
        <v>386</v>
      </c>
      <c r="F70" s="76" t="str">
        <f>IFERROR(_xlfn.XLOOKUP(B70,'Ved 1 Del 2 Spesifiserte kjem.'!$A$6:$A$61,'Ved 1 Del 2 Spesifiserte kjem.'!$C$6:$C$61,,0),"")</f>
        <v/>
      </c>
      <c r="G70" s="76" t="str">
        <f>IFERROR(_xlfn.XLOOKUP(B70,'Ved 1 Del 2 Spesifiserte kjem.'!$A$6:$A$61,'Ved 1 Del 2 Spesifiserte kjem.'!$D$6:$D$61,,0),"")</f>
        <v/>
      </c>
      <c r="H70" s="77">
        <f t="shared" si="16"/>
        <v>0</v>
      </c>
      <c r="I70" s="77">
        <f t="shared" si="17"/>
        <v>0</v>
      </c>
      <c r="J70" s="21"/>
    </row>
    <row r="71" spans="1:10" x14ac:dyDescent="0.25">
      <c r="A71" s="212"/>
      <c r="B71" s="224"/>
      <c r="C71" s="5"/>
      <c r="D71" s="5"/>
      <c r="E71" s="214" t="s">
        <v>386</v>
      </c>
      <c r="F71" s="76" t="str">
        <f>IFERROR(_xlfn.XLOOKUP(B71,'Ved 1 Del 2 Spesifiserte kjem.'!$A$6:$A$61,'Ved 1 Del 2 Spesifiserte kjem.'!$C$6:$C$61,,0),"")</f>
        <v/>
      </c>
      <c r="G71" s="76" t="str">
        <f>IFERROR(_xlfn.XLOOKUP(B71,'Ved 1 Del 2 Spesifiserte kjem.'!$A$6:$A$61,'Ved 1 Del 2 Spesifiserte kjem.'!$D$6:$D$61,,0),"")</f>
        <v/>
      </c>
      <c r="H71" s="77">
        <f t="shared" si="16"/>
        <v>0</v>
      </c>
      <c r="I71" s="77">
        <f t="shared" si="17"/>
        <v>0</v>
      </c>
      <c r="J71" s="21"/>
    </row>
    <row r="72" spans="1:10" x14ac:dyDescent="0.25">
      <c r="A72" s="212"/>
      <c r="B72" s="224"/>
      <c r="C72" s="5"/>
      <c r="D72" s="5"/>
      <c r="E72" s="214" t="s">
        <v>386</v>
      </c>
      <c r="F72" s="76" t="str">
        <f>IFERROR(_xlfn.XLOOKUP(B72,'Ved 1 Del 2 Spesifiserte kjem.'!$A$6:$A$61,'Ved 1 Del 2 Spesifiserte kjem.'!$C$6:$C$61,,0),"")</f>
        <v/>
      </c>
      <c r="G72" s="76" t="str">
        <f>IFERROR(_xlfn.XLOOKUP(B72,'Ved 1 Del 2 Spesifiserte kjem.'!$A$6:$A$61,'Ved 1 Del 2 Spesifiserte kjem.'!$D$6:$D$61,,0),"")</f>
        <v/>
      </c>
      <c r="H72" s="77">
        <f t="shared" si="16"/>
        <v>0</v>
      </c>
      <c r="I72" s="77">
        <f t="shared" si="17"/>
        <v>0</v>
      </c>
      <c r="J72" s="21"/>
    </row>
    <row r="73" spans="1:10" x14ac:dyDescent="0.25">
      <c r="A73" s="212"/>
      <c r="B73" s="224"/>
      <c r="C73" s="5"/>
      <c r="D73" s="5"/>
      <c r="E73" s="214" t="s">
        <v>386</v>
      </c>
      <c r="F73" s="76" t="str">
        <f>IFERROR(_xlfn.XLOOKUP(B73,'Ved 1 Del 2 Spesifiserte kjem.'!$A$6:$A$61,'Ved 1 Del 2 Spesifiserte kjem.'!$C$6:$C$61,,0),"")</f>
        <v/>
      </c>
      <c r="G73" s="76" t="str">
        <f>IFERROR(_xlfn.XLOOKUP(B73,'Ved 1 Del 2 Spesifiserte kjem.'!$A$6:$A$61,'Ved 1 Del 2 Spesifiserte kjem.'!$D$6:$D$61,,0),"")</f>
        <v/>
      </c>
      <c r="H73" s="77">
        <f t="shared" ref="H73:H75" si="18">IFERROR(D73/F73,0)</f>
        <v>0</v>
      </c>
      <c r="I73" s="77">
        <f t="shared" ref="I73:I75" si="19">IFERROR(D73/G73,0)</f>
        <v>0</v>
      </c>
      <c r="J73" s="21"/>
    </row>
    <row r="74" spans="1:10" x14ac:dyDescent="0.25">
      <c r="A74" s="212"/>
      <c r="B74" s="224"/>
      <c r="C74" s="5"/>
      <c r="D74" s="5"/>
      <c r="E74" s="214" t="s">
        <v>386</v>
      </c>
      <c r="F74" s="76" t="str">
        <f>IFERROR(_xlfn.XLOOKUP(B74,'Ved 1 Del 2 Spesifiserte kjem.'!$A$6:$A$61,'Ved 1 Del 2 Spesifiserte kjem.'!$C$6:$C$61,,0),"")</f>
        <v/>
      </c>
      <c r="G74" s="76" t="str">
        <f>IFERROR(_xlfn.XLOOKUP(B74,'Ved 1 Del 2 Spesifiserte kjem.'!$A$6:$A$61,'Ved 1 Del 2 Spesifiserte kjem.'!$D$6:$D$61,,0),"")</f>
        <v/>
      </c>
      <c r="H74" s="77">
        <f t="shared" si="18"/>
        <v>0</v>
      </c>
      <c r="I74" s="77">
        <f t="shared" si="19"/>
        <v>0</v>
      </c>
      <c r="J74" s="21"/>
    </row>
    <row r="75" spans="1:10" x14ac:dyDescent="0.25">
      <c r="A75" s="212"/>
      <c r="B75" s="224"/>
      <c r="C75" s="5"/>
      <c r="D75" s="5"/>
      <c r="E75" s="214" t="s">
        <v>386</v>
      </c>
      <c r="F75" s="76" t="str">
        <f>IFERROR(_xlfn.XLOOKUP(B75,'Ved 1 Del 2 Spesifiserte kjem.'!$A$6:$A$61,'Ved 1 Del 2 Spesifiserte kjem.'!$C$6:$C$61,,0),"")</f>
        <v/>
      </c>
      <c r="G75" s="76" t="str">
        <f>IFERROR(_xlfn.XLOOKUP(B75,'Ved 1 Del 2 Spesifiserte kjem.'!$A$6:$A$61,'Ved 1 Del 2 Spesifiserte kjem.'!$D$6:$D$61,,0),"")</f>
        <v/>
      </c>
      <c r="H75" s="77">
        <f t="shared" si="18"/>
        <v>0</v>
      </c>
      <c r="I75" s="77">
        <f t="shared" si="19"/>
        <v>0</v>
      </c>
      <c r="J75" s="21"/>
    </row>
    <row r="76" spans="1:10" x14ac:dyDescent="0.25">
      <c r="A76" s="212"/>
      <c r="B76" s="224"/>
      <c r="C76" s="5"/>
      <c r="D76" s="5"/>
      <c r="E76" s="214" t="s">
        <v>386</v>
      </c>
      <c r="F76" s="76" t="str">
        <f>IFERROR(_xlfn.XLOOKUP(B76,'Ved 1 Del 2 Spesifiserte kjem.'!$A$6:$A$61,'Ved 1 Del 2 Spesifiserte kjem.'!$C$6:$C$61,,0),"")</f>
        <v/>
      </c>
      <c r="G76" s="76" t="str">
        <f>IFERROR(_xlfn.XLOOKUP(B76,'Ved 1 Del 2 Spesifiserte kjem.'!$A$6:$A$61,'Ved 1 Del 2 Spesifiserte kjem.'!$D$6:$D$61,,0),"")</f>
        <v/>
      </c>
      <c r="H76" s="77">
        <f t="shared" ref="H76:H79" si="20">IFERROR(D76/F76,0)</f>
        <v>0</v>
      </c>
      <c r="I76" s="77">
        <f t="shared" ref="I76:I79" si="21">IFERROR(D76/G76,0)</f>
        <v>0</v>
      </c>
      <c r="J76" s="21"/>
    </row>
    <row r="77" spans="1:10" x14ac:dyDescent="0.25">
      <c r="A77" s="212"/>
      <c r="B77" s="224"/>
      <c r="C77" s="5"/>
      <c r="D77" s="5"/>
      <c r="E77" s="214" t="s">
        <v>386</v>
      </c>
      <c r="F77" s="76" t="str">
        <f>IFERROR(_xlfn.XLOOKUP(B77,'Ved 1 Del 2 Spesifiserte kjem.'!$A$6:$A$61,'Ved 1 Del 2 Spesifiserte kjem.'!$C$6:$C$61,,0),"")</f>
        <v/>
      </c>
      <c r="G77" s="76" t="str">
        <f>IFERROR(_xlfn.XLOOKUP(B77,'Ved 1 Del 2 Spesifiserte kjem.'!$A$6:$A$61,'Ved 1 Del 2 Spesifiserte kjem.'!$D$6:$D$61,,0),"")</f>
        <v/>
      </c>
      <c r="H77" s="77">
        <f t="shared" si="20"/>
        <v>0</v>
      </c>
      <c r="I77" s="77">
        <f t="shared" si="21"/>
        <v>0</v>
      </c>
      <c r="J77" s="21"/>
    </row>
    <row r="78" spans="1:10" x14ac:dyDescent="0.25">
      <c r="A78" s="212"/>
      <c r="B78" s="224"/>
      <c r="C78" s="5"/>
      <c r="D78" s="5"/>
      <c r="E78" s="214" t="s">
        <v>386</v>
      </c>
      <c r="F78" s="76" t="str">
        <f>IFERROR(_xlfn.XLOOKUP(B78,'Ved 1 Del 2 Spesifiserte kjem.'!$A$6:$A$61,'Ved 1 Del 2 Spesifiserte kjem.'!$C$6:$C$61,,0),"")</f>
        <v/>
      </c>
      <c r="G78" s="76" t="str">
        <f>IFERROR(_xlfn.XLOOKUP(B78,'Ved 1 Del 2 Spesifiserte kjem.'!$A$6:$A$61,'Ved 1 Del 2 Spesifiserte kjem.'!$D$6:$D$61,,0),"")</f>
        <v/>
      </c>
      <c r="H78" s="77">
        <f t="shared" si="20"/>
        <v>0</v>
      </c>
      <c r="I78" s="77">
        <f t="shared" si="21"/>
        <v>0</v>
      </c>
      <c r="J78" s="21"/>
    </row>
    <row r="79" spans="1:10" x14ac:dyDescent="0.25">
      <c r="A79" s="212"/>
      <c r="B79" s="224"/>
      <c r="C79" s="5"/>
      <c r="D79" s="5"/>
      <c r="E79" s="214" t="s">
        <v>386</v>
      </c>
      <c r="F79" s="76" t="str">
        <f>IFERROR(_xlfn.XLOOKUP(B79,'Ved 1 Del 2 Spesifiserte kjem.'!$A$6:$A$61,'Ved 1 Del 2 Spesifiserte kjem.'!$C$6:$C$61,,0),"")</f>
        <v/>
      </c>
      <c r="G79" s="76" t="str">
        <f>IFERROR(_xlfn.XLOOKUP(B79,'Ved 1 Del 2 Spesifiserte kjem.'!$A$6:$A$61,'Ved 1 Del 2 Spesifiserte kjem.'!$D$6:$D$61,,0),"")</f>
        <v/>
      </c>
      <c r="H79" s="77">
        <f t="shared" si="20"/>
        <v>0</v>
      </c>
      <c r="I79" s="77">
        <f t="shared" si="21"/>
        <v>0</v>
      </c>
      <c r="J79" s="21"/>
    </row>
    <row r="80" spans="1:10" x14ac:dyDescent="0.25">
      <c r="A80" s="212"/>
      <c r="B80" s="224"/>
      <c r="C80" s="5"/>
      <c r="D80" s="5"/>
      <c r="E80" s="214" t="s">
        <v>386</v>
      </c>
      <c r="F80" s="76" t="str">
        <f>IFERROR(_xlfn.XLOOKUP(B80,'Ved 1 Del 2 Spesifiserte kjem.'!$A$6:$A$61,'Ved 1 Del 2 Spesifiserte kjem.'!$C$6:$C$61,,0),"")</f>
        <v/>
      </c>
      <c r="G80" s="76" t="str">
        <f>IFERROR(_xlfn.XLOOKUP(B80,'Ved 1 Del 2 Spesifiserte kjem.'!$A$6:$A$61,'Ved 1 Del 2 Spesifiserte kjem.'!$D$6:$D$61,,0),"")</f>
        <v/>
      </c>
      <c r="H80" s="77">
        <f t="shared" ref="H80:H81" si="22">IFERROR(D80/F80,0)</f>
        <v>0</v>
      </c>
      <c r="I80" s="77">
        <f t="shared" ref="I80:I81" si="23">IFERROR(D80/G80,0)</f>
        <v>0</v>
      </c>
      <c r="J80" s="21"/>
    </row>
    <row r="81" spans="1:10" x14ac:dyDescent="0.25">
      <c r="A81" s="212"/>
      <c r="B81" s="224"/>
      <c r="C81" s="5"/>
      <c r="D81" s="5"/>
      <c r="E81" s="214" t="s">
        <v>386</v>
      </c>
      <c r="F81" s="76" t="str">
        <f>IFERROR(_xlfn.XLOOKUP(B81,'Ved 1 Del 2 Spesifiserte kjem.'!$A$6:$A$61,'Ved 1 Del 2 Spesifiserte kjem.'!$C$6:$C$61,,0),"")</f>
        <v/>
      </c>
      <c r="G81" s="76" t="str">
        <f>IFERROR(_xlfn.XLOOKUP(B81,'Ved 1 Del 2 Spesifiserte kjem.'!$A$6:$A$61,'Ved 1 Del 2 Spesifiserte kjem.'!$D$6:$D$61,,0),"")</f>
        <v/>
      </c>
      <c r="H81" s="77">
        <f t="shared" si="22"/>
        <v>0</v>
      </c>
      <c r="I81" s="77">
        <f t="shared" si="23"/>
        <v>0</v>
      </c>
      <c r="J81" s="21"/>
    </row>
    <row r="82" spans="1:10" ht="15.75" thickBot="1" x14ac:dyDescent="0.3">
      <c r="A82" s="262"/>
      <c r="B82" s="236"/>
      <c r="C82" s="129"/>
      <c r="D82" s="129"/>
      <c r="E82" s="217" t="s">
        <v>386</v>
      </c>
      <c r="F82" s="78" t="str">
        <f>IFERROR(_xlfn.XLOOKUP(B82,'Ved 1 Del 2 Spesifiserte kjem.'!$A$6:$A$61,'Ved 1 Del 2 Spesifiserte kjem.'!$C$6:$C$61,,0),"")</f>
        <v/>
      </c>
      <c r="G82" s="78" t="str">
        <f>IFERROR(_xlfn.XLOOKUP(B82,'Ved 1 Del 2 Spesifiserte kjem.'!$A$6:$A$61,'Ved 1 Del 2 Spesifiserte kjem.'!$D$6:$D$61,,0),"")</f>
        <v/>
      </c>
      <c r="H82" s="79">
        <f t="shared" ref="H82" si="24">IFERROR(D82/F82,0)</f>
        <v>0</v>
      </c>
      <c r="I82" s="79">
        <f t="shared" ref="I82" si="25">IFERROR(D82/G82,0)</f>
        <v>0</v>
      </c>
      <c r="J82" s="51"/>
    </row>
    <row r="83" spans="1:10" ht="15.75" thickBot="1" x14ac:dyDescent="0.3">
      <c r="G83" s="261" t="s">
        <v>384</v>
      </c>
      <c r="H83" s="56">
        <f>SUM(H47:H82)</f>
        <v>9.8571428571428574E-2</v>
      </c>
      <c r="I83" s="56">
        <f>SUM(I47:I82)</f>
        <v>2.1000000000000001E-2</v>
      </c>
    </row>
    <row r="84" spans="1:10" ht="15.75" thickBot="1" x14ac:dyDescent="0.3">
      <c r="G84" s="8" t="s">
        <v>383</v>
      </c>
      <c r="H84" s="59">
        <f>H45+H83</f>
        <v>2.3005714285714287</v>
      </c>
      <c r="I84" s="59">
        <f>I45+I83</f>
        <v>0.2412</v>
      </c>
    </row>
  </sheetData>
  <mergeCells count="9">
    <mergeCell ref="B2:G2"/>
    <mergeCell ref="A6:J6"/>
    <mergeCell ref="B45:F45"/>
    <mergeCell ref="C47:C51"/>
    <mergeCell ref="C52:C56"/>
    <mergeCell ref="C7:C11"/>
    <mergeCell ref="C12:C16"/>
    <mergeCell ref="C18:C21"/>
    <mergeCell ref="C22:C44"/>
  </mergeCells>
  <phoneticPr fontId="23" type="noConversion"/>
  <conditionalFormatting sqref="H7">
    <cfRule type="cellIs" dxfId="9" priority="1" operator="greaterThanOrEqual">
      <formula>1</formula>
    </cfRule>
  </conditionalFormatting>
  <conditionalFormatting sqref="H47:I82">
    <cfRule type="cellIs" dxfId="8" priority="2" operator="greaterThanOrEqual">
      <formula>1</formula>
    </cfRule>
  </conditionalFormatting>
  <conditionalFormatting sqref="H84:I84">
    <cfRule type="cellIs" dxfId="7" priority="6" operator="greaterThanOrEqual">
      <formula>1</formula>
    </cfRule>
    <cfRule type="cellIs" dxfId="6" priority="7" operator="lessThan">
      <formula>1</formula>
    </cfRule>
  </conditionalFormatting>
  <dataValidations count="1">
    <dataValidation type="list" allowBlank="1" showInputMessage="1" showErrorMessage="1" sqref="B7:B44" xr:uid="{00000000-0002-0000-0100-000000000000}">
      <formula1>Velge_avfallsstoffnummer</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Velg avfallstype" prompt="Trenger du flere linjer med avfall under denne mengdebrgrensningen? Legg til ønske antall linjer." xr:uid="{00000000-0002-0000-0100-000001000000}">
          <x14:formula1>
            <xm:f>Avfallsstoffummer!$C$2:$C$60</xm:f>
          </x14:formula1>
          <xm:sqref>B45:B46</xm:sqref>
        </x14:dataValidation>
        <x14:dataValidation type="list" allowBlank="1" showInputMessage="1" showErrorMessage="1" xr:uid="{00000000-0002-0000-0100-000002000000}">
          <x14:formula1>
            <xm:f>'Ved 1 Del 1 Farlige kjem.'!$B$9:$B$23</xm:f>
          </x14:formula1>
          <xm:sqref>E7:E44</xm:sqref>
        </x14:dataValidation>
        <x14:dataValidation type="list" allowBlank="1" showInputMessage="1" showErrorMessage="1" promptTitle="Velg navngitt farlig kjemikalie" prompt=" " xr:uid="{00000000-0002-0000-0100-000003000000}">
          <x14:formula1>
            <xm:f>'Ved 1 Del 2 Spesifiserte kjem.'!$A$4:$A$61</xm:f>
          </x14:formula1>
          <xm:sqref>B60 B62 B64 B66 B70 B68 B72:B82</xm:sqref>
        </x14:dataValidation>
        <x14:dataValidation type="list" allowBlank="1" showInputMessage="1" showErrorMessage="1" promptTitle="Velg navngitt farlig kjemikalie" prompt=" " xr:uid="{00000000-0002-0000-0100-000004000000}">
          <x14:formula1>
            <xm:f>'Ved 1 Del 2 Spesifiserte kjem.'!$A$6:$A$61</xm:f>
          </x14:formula1>
          <xm:sqref>B71 B47:B59 B63 B65 B67 B69 B61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Q84"/>
  <sheetViews>
    <sheetView workbookViewId="0">
      <selection activeCell="H2" sqref="H2"/>
    </sheetView>
  </sheetViews>
  <sheetFormatPr baseColWidth="10" defaultColWidth="8.7109375" defaultRowHeight="15" x14ac:dyDescent="0.25"/>
  <cols>
    <col min="1" max="1" width="10.5703125" customWidth="1"/>
    <col min="2" max="2" width="50.7109375" customWidth="1"/>
    <col min="3" max="3" width="14.7109375" customWidth="1"/>
    <col min="4" max="4" width="12.7109375" customWidth="1"/>
    <col min="5" max="5" width="48.7109375" style="7" customWidth="1"/>
    <col min="6" max="7" width="20.140625" customWidth="1"/>
    <col min="8" max="9" width="17.28515625" customWidth="1"/>
    <col min="10" max="10" width="48.7109375" customWidth="1"/>
    <col min="12" max="12" width="95.140625" bestFit="1" customWidth="1"/>
    <col min="13" max="13" width="14.140625" customWidth="1"/>
    <col min="14" max="14" width="22.42578125" customWidth="1"/>
    <col min="15" max="15" width="21" customWidth="1"/>
    <col min="16" max="16" width="30.42578125" customWidth="1"/>
    <col min="17" max="17" width="19.28515625" customWidth="1"/>
    <col min="18" max="18" width="25.140625" customWidth="1"/>
  </cols>
  <sheetData>
    <row r="1" spans="1:15" ht="21" x14ac:dyDescent="0.35">
      <c r="B1" s="289" t="s">
        <v>482</v>
      </c>
    </row>
    <row r="2" spans="1:15" s="6" customFormat="1" ht="53.25" customHeight="1" x14ac:dyDescent="0.25">
      <c r="B2" s="312" t="s">
        <v>616</v>
      </c>
      <c r="C2" s="312"/>
      <c r="D2" s="312"/>
      <c r="E2" s="312"/>
      <c r="F2" s="312"/>
      <c r="G2" s="312"/>
      <c r="H2" s="288"/>
      <c r="I2" s="288"/>
      <c r="J2" s="6" t="str">
        <f>""</f>
        <v/>
      </c>
    </row>
    <row r="3" spans="1:15" s="6" customFormat="1" ht="9" customHeight="1" x14ac:dyDescent="0.25">
      <c r="A3" s="13"/>
      <c r="C3" s="13"/>
      <c r="D3" s="13"/>
      <c r="E3" s="12"/>
      <c r="F3" s="13"/>
      <c r="G3" s="13"/>
      <c r="H3" s="13"/>
      <c r="I3" s="13"/>
    </row>
    <row r="4" spans="1:15" ht="15.75" thickBot="1" x14ac:dyDescent="0.3">
      <c r="C4" s="15" t="s">
        <v>380</v>
      </c>
      <c r="D4" s="15" t="s">
        <v>380</v>
      </c>
      <c r="F4" s="15" t="s">
        <v>380</v>
      </c>
      <c r="G4" s="15" t="s">
        <v>380</v>
      </c>
    </row>
    <row r="5" spans="1:15" ht="73.5" customHeight="1" thickBot="1" x14ac:dyDescent="0.3">
      <c r="A5" s="286" t="s">
        <v>418</v>
      </c>
      <c r="B5" s="246" t="s">
        <v>156</v>
      </c>
      <c r="C5" s="247" t="s">
        <v>598</v>
      </c>
      <c r="D5" s="101" t="s">
        <v>602</v>
      </c>
      <c r="E5" s="101" t="s">
        <v>581</v>
      </c>
      <c r="F5" s="247" t="s">
        <v>603</v>
      </c>
      <c r="G5" s="247" t="s">
        <v>604</v>
      </c>
      <c r="H5" s="247" t="s">
        <v>605</v>
      </c>
      <c r="I5" s="247" t="s">
        <v>606</v>
      </c>
      <c r="J5" s="287" t="s">
        <v>373</v>
      </c>
    </row>
    <row r="6" spans="1:15" ht="15.75" thickBot="1" x14ac:dyDescent="0.3">
      <c r="A6" s="324" t="s">
        <v>483</v>
      </c>
      <c r="B6" s="325"/>
      <c r="C6" s="325"/>
      <c r="D6" s="325"/>
      <c r="E6" s="325"/>
      <c r="F6" s="325"/>
      <c r="G6" s="325"/>
      <c r="H6" s="325"/>
      <c r="I6" s="325"/>
      <c r="J6" s="326"/>
    </row>
    <row r="7" spans="1:15" ht="15" customHeight="1" x14ac:dyDescent="0.25">
      <c r="A7" s="248" t="s">
        <v>120</v>
      </c>
      <c r="B7" s="48" t="s">
        <v>121</v>
      </c>
      <c r="C7" s="319" t="s">
        <v>377</v>
      </c>
      <c r="D7" s="28">
        <v>990</v>
      </c>
      <c r="E7" s="29" t="s">
        <v>259</v>
      </c>
      <c r="F7" s="182">
        <f t="shared" ref="F7:F44" si="0">+IFERROR(VLOOKUP(E7,Miljø_grenser,2),0)</f>
        <v>100</v>
      </c>
      <c r="G7" s="182">
        <f t="shared" ref="G7:G44" si="1">+IFERROR(VLOOKUP(E7,Miljø_grenser,3),0)</f>
        <v>200</v>
      </c>
      <c r="H7" s="183">
        <f>IFERROR(D7/F7,0)</f>
        <v>9.9</v>
      </c>
      <c r="I7" s="183">
        <f>IFERROR(D7/G7,0)</f>
        <v>4.95</v>
      </c>
      <c r="J7" s="19" t="s">
        <v>275</v>
      </c>
    </row>
    <row r="8" spans="1:15" ht="15" customHeight="1" x14ac:dyDescent="0.25">
      <c r="A8" s="249"/>
      <c r="B8" s="257" t="s">
        <v>121</v>
      </c>
      <c r="C8" s="322"/>
      <c r="D8" s="240">
        <v>10</v>
      </c>
      <c r="E8" s="258" t="s">
        <v>259</v>
      </c>
      <c r="F8" s="71">
        <f t="shared" si="0"/>
        <v>100</v>
      </c>
      <c r="G8" s="71">
        <f t="shared" si="1"/>
        <v>200</v>
      </c>
      <c r="H8" s="186">
        <f>IFERROR(D8/F8,0)</f>
        <v>0.1</v>
      </c>
      <c r="I8" s="186">
        <f>IFERROR(D8/G8,0)</f>
        <v>0.05</v>
      </c>
      <c r="J8" s="67"/>
    </row>
    <row r="9" spans="1:15" ht="15" customHeight="1" x14ac:dyDescent="0.25">
      <c r="A9" s="249"/>
      <c r="B9" s="49"/>
      <c r="C9" s="320"/>
      <c r="D9" s="26">
        <v>100</v>
      </c>
      <c r="E9" s="27" t="s">
        <v>260</v>
      </c>
      <c r="F9" s="71">
        <f t="shared" si="0"/>
        <v>200</v>
      </c>
      <c r="G9" s="71">
        <f t="shared" si="1"/>
        <v>500</v>
      </c>
      <c r="H9" s="186">
        <f t="shared" ref="H9:H44" si="2">IFERROR(D9/F9,0)</f>
        <v>0.5</v>
      </c>
      <c r="I9" s="186">
        <f t="shared" ref="I9:I44" si="3">IFERROR(D9/G9,0)</f>
        <v>0.2</v>
      </c>
      <c r="J9" s="21" t="s">
        <v>376</v>
      </c>
    </row>
    <row r="10" spans="1:15" ht="15" customHeight="1" x14ac:dyDescent="0.25">
      <c r="A10" s="249"/>
      <c r="B10" s="49"/>
      <c r="C10" s="320"/>
      <c r="D10" s="26"/>
      <c r="E10" s="27"/>
      <c r="F10" s="71">
        <f t="shared" si="0"/>
        <v>0</v>
      </c>
      <c r="G10" s="71">
        <f t="shared" si="1"/>
        <v>0</v>
      </c>
      <c r="H10" s="186">
        <f t="shared" si="2"/>
        <v>0</v>
      </c>
      <c r="I10" s="186">
        <f t="shared" si="3"/>
        <v>0</v>
      </c>
      <c r="J10" s="21" t="s">
        <v>376</v>
      </c>
    </row>
    <row r="11" spans="1:15" ht="15" customHeight="1" thickBot="1" x14ac:dyDescent="0.3">
      <c r="A11" s="249"/>
      <c r="B11" s="52"/>
      <c r="C11" s="321"/>
      <c r="D11" s="32"/>
      <c r="E11" s="33"/>
      <c r="F11" s="188">
        <f t="shared" si="0"/>
        <v>0</v>
      </c>
      <c r="G11" s="188">
        <f t="shared" si="1"/>
        <v>0</v>
      </c>
      <c r="H11" s="189">
        <f t="shared" si="2"/>
        <v>0</v>
      </c>
      <c r="I11" s="189">
        <f t="shared" si="3"/>
        <v>0</v>
      </c>
      <c r="J11" s="53" t="s">
        <v>376</v>
      </c>
    </row>
    <row r="12" spans="1:15" ht="15" customHeight="1" x14ac:dyDescent="0.25">
      <c r="A12" s="249"/>
      <c r="B12" s="48" t="s">
        <v>145</v>
      </c>
      <c r="C12" s="319" t="s">
        <v>378</v>
      </c>
      <c r="D12" s="28">
        <v>1</v>
      </c>
      <c r="E12" s="29" t="s">
        <v>272</v>
      </c>
      <c r="F12" s="182">
        <f t="shared" si="0"/>
        <v>0</v>
      </c>
      <c r="G12" s="182">
        <f t="shared" si="1"/>
        <v>0</v>
      </c>
      <c r="H12" s="183">
        <f t="shared" si="2"/>
        <v>0</v>
      </c>
      <c r="I12" s="183">
        <f t="shared" si="3"/>
        <v>0</v>
      </c>
      <c r="J12" s="19" t="s">
        <v>275</v>
      </c>
      <c r="O12" s="25"/>
    </row>
    <row r="13" spans="1:15" ht="15" customHeight="1" x14ac:dyDescent="0.25">
      <c r="A13" s="249"/>
      <c r="B13" s="257"/>
      <c r="C13" s="322"/>
      <c r="D13" s="240"/>
      <c r="E13" s="27" t="s">
        <v>259</v>
      </c>
      <c r="F13" s="71">
        <f t="shared" si="0"/>
        <v>100</v>
      </c>
      <c r="G13" s="71">
        <f t="shared" si="1"/>
        <v>200</v>
      </c>
      <c r="H13" s="186">
        <f t="shared" ref="H13" si="4">IFERROR(D13/F13,0)</f>
        <v>0</v>
      </c>
      <c r="I13" s="186">
        <f t="shared" si="3"/>
        <v>0</v>
      </c>
      <c r="J13" s="67"/>
      <c r="O13" s="25"/>
    </row>
    <row r="14" spans="1:15" ht="15" customHeight="1" x14ac:dyDescent="0.25">
      <c r="A14" s="249"/>
      <c r="B14" s="49"/>
      <c r="C14" s="320"/>
      <c r="D14" s="26">
        <v>10</v>
      </c>
      <c r="E14" s="27" t="s">
        <v>260</v>
      </c>
      <c r="F14" s="71">
        <f t="shared" si="0"/>
        <v>200</v>
      </c>
      <c r="G14" s="71">
        <f t="shared" si="1"/>
        <v>500</v>
      </c>
      <c r="H14" s="186">
        <f t="shared" si="2"/>
        <v>0.05</v>
      </c>
      <c r="I14" s="186">
        <f t="shared" si="3"/>
        <v>0.02</v>
      </c>
      <c r="J14" s="21" t="s">
        <v>376</v>
      </c>
      <c r="O14" s="25"/>
    </row>
    <row r="15" spans="1:15" ht="15" customHeight="1" x14ac:dyDescent="0.25">
      <c r="A15" s="249"/>
      <c r="B15" s="49"/>
      <c r="C15" s="320"/>
      <c r="D15" s="26">
        <v>100</v>
      </c>
      <c r="E15" s="27" t="s">
        <v>260</v>
      </c>
      <c r="F15" s="71">
        <f t="shared" si="0"/>
        <v>200</v>
      </c>
      <c r="G15" s="71">
        <f t="shared" si="1"/>
        <v>500</v>
      </c>
      <c r="H15" s="186">
        <f t="shared" si="2"/>
        <v>0.5</v>
      </c>
      <c r="I15" s="186">
        <f t="shared" si="3"/>
        <v>0.2</v>
      </c>
      <c r="J15" s="21" t="s">
        <v>376</v>
      </c>
      <c r="O15" s="25"/>
    </row>
    <row r="16" spans="1:15" ht="15" customHeight="1" thickBot="1" x14ac:dyDescent="0.3">
      <c r="A16" s="249"/>
      <c r="B16" s="50"/>
      <c r="C16" s="323"/>
      <c r="D16" s="30">
        <v>1000</v>
      </c>
      <c r="E16" s="31"/>
      <c r="F16" s="72">
        <f t="shared" si="0"/>
        <v>0</v>
      </c>
      <c r="G16" s="72">
        <f t="shared" si="1"/>
        <v>0</v>
      </c>
      <c r="H16" s="192">
        <f t="shared" si="2"/>
        <v>0</v>
      </c>
      <c r="I16" s="192">
        <f t="shared" si="3"/>
        <v>0</v>
      </c>
      <c r="J16" s="51" t="s">
        <v>376</v>
      </c>
      <c r="O16" s="25"/>
    </row>
    <row r="17" spans="1:17" ht="15" customHeight="1" thickBot="1" x14ac:dyDescent="0.3">
      <c r="A17" s="250"/>
      <c r="B17" s="54"/>
      <c r="C17" s="11" t="s">
        <v>379</v>
      </c>
      <c r="D17" s="34">
        <v>1000</v>
      </c>
      <c r="E17" s="35"/>
      <c r="F17" s="195">
        <f t="shared" si="0"/>
        <v>0</v>
      </c>
      <c r="G17" s="195">
        <f t="shared" si="1"/>
        <v>0</v>
      </c>
      <c r="H17" s="196">
        <f t="shared" si="2"/>
        <v>0</v>
      </c>
      <c r="I17" s="196">
        <f t="shared" si="3"/>
        <v>0</v>
      </c>
      <c r="J17" s="55"/>
      <c r="O17" s="25"/>
    </row>
    <row r="18" spans="1:17" ht="15" customHeight="1" x14ac:dyDescent="0.25">
      <c r="A18" s="197" t="s">
        <v>157</v>
      </c>
      <c r="B18" s="48" t="s">
        <v>126</v>
      </c>
      <c r="C18" s="319" t="s">
        <v>374</v>
      </c>
      <c r="D18" s="39">
        <v>1</v>
      </c>
      <c r="E18" s="40" t="s">
        <v>260</v>
      </c>
      <c r="F18" s="182">
        <f t="shared" si="0"/>
        <v>200</v>
      </c>
      <c r="G18" s="182">
        <f t="shared" si="1"/>
        <v>500</v>
      </c>
      <c r="H18" s="183">
        <f t="shared" si="2"/>
        <v>5.0000000000000001E-3</v>
      </c>
      <c r="I18" s="183">
        <f t="shared" si="3"/>
        <v>2E-3</v>
      </c>
      <c r="J18" s="19" t="s">
        <v>275</v>
      </c>
      <c r="O18" s="25"/>
    </row>
    <row r="19" spans="1:17" ht="15" customHeight="1" x14ac:dyDescent="0.25">
      <c r="A19" s="184"/>
      <c r="B19" s="49" t="s">
        <v>155</v>
      </c>
      <c r="C19" s="320"/>
      <c r="D19" s="36">
        <v>10</v>
      </c>
      <c r="E19" s="37" t="s">
        <v>272</v>
      </c>
      <c r="F19" s="71">
        <f t="shared" si="0"/>
        <v>0</v>
      </c>
      <c r="G19" s="71">
        <f t="shared" si="1"/>
        <v>0</v>
      </c>
      <c r="H19" s="186">
        <f t="shared" si="2"/>
        <v>0</v>
      </c>
      <c r="I19" s="186">
        <f t="shared" si="3"/>
        <v>0</v>
      </c>
      <c r="J19" s="21"/>
    </row>
    <row r="20" spans="1:17" ht="15" customHeight="1" x14ac:dyDescent="0.25">
      <c r="A20" s="200"/>
      <c r="B20" s="49" t="s">
        <v>140</v>
      </c>
      <c r="C20" s="320"/>
      <c r="D20" s="38">
        <v>100</v>
      </c>
      <c r="E20" s="17" t="s">
        <v>260</v>
      </c>
      <c r="F20" s="71">
        <f t="shared" si="0"/>
        <v>200</v>
      </c>
      <c r="G20" s="71">
        <f t="shared" si="1"/>
        <v>500</v>
      </c>
      <c r="H20" s="186">
        <f t="shared" si="2"/>
        <v>0.5</v>
      </c>
      <c r="I20" s="186">
        <f t="shared" si="3"/>
        <v>0.2</v>
      </c>
      <c r="J20" s="21"/>
      <c r="O20" s="25"/>
    </row>
    <row r="21" spans="1:17" ht="15" customHeight="1" thickBot="1" x14ac:dyDescent="0.3">
      <c r="A21" s="200"/>
      <c r="B21" s="52" t="s">
        <v>141</v>
      </c>
      <c r="C21" s="321"/>
      <c r="D21" s="43">
        <v>1000</v>
      </c>
      <c r="E21" s="44" t="s">
        <v>272</v>
      </c>
      <c r="F21" s="188">
        <f t="shared" si="0"/>
        <v>0</v>
      </c>
      <c r="G21" s="188">
        <f t="shared" si="1"/>
        <v>0</v>
      </c>
      <c r="H21" s="189">
        <f t="shared" si="2"/>
        <v>0</v>
      </c>
      <c r="I21" s="189">
        <f t="shared" si="3"/>
        <v>0</v>
      </c>
      <c r="J21" s="53"/>
    </row>
    <row r="22" spans="1:17" ht="15" customHeight="1" x14ac:dyDescent="0.25">
      <c r="A22" s="68"/>
      <c r="B22" s="48"/>
      <c r="C22" s="319" t="s">
        <v>375</v>
      </c>
      <c r="D22" s="45">
        <v>1</v>
      </c>
      <c r="E22" s="46"/>
      <c r="F22" s="182">
        <f t="shared" si="0"/>
        <v>0</v>
      </c>
      <c r="G22" s="182">
        <f t="shared" si="1"/>
        <v>0</v>
      </c>
      <c r="H22" s="183">
        <f t="shared" si="2"/>
        <v>0</v>
      </c>
      <c r="I22" s="183">
        <f t="shared" si="3"/>
        <v>0</v>
      </c>
      <c r="J22" s="19" t="s">
        <v>275</v>
      </c>
      <c r="O22" s="25"/>
    </row>
    <row r="23" spans="1:17" ht="15" customHeight="1" x14ac:dyDescent="0.25">
      <c r="A23" s="68"/>
      <c r="B23" s="49"/>
      <c r="C23" s="320"/>
      <c r="D23" s="38">
        <v>10</v>
      </c>
      <c r="E23" s="17"/>
      <c r="F23" s="71">
        <f t="shared" si="0"/>
        <v>0</v>
      </c>
      <c r="G23" s="71">
        <f t="shared" si="1"/>
        <v>0</v>
      </c>
      <c r="H23" s="186">
        <f t="shared" si="2"/>
        <v>0</v>
      </c>
      <c r="I23" s="186">
        <f t="shared" si="3"/>
        <v>0</v>
      </c>
      <c r="J23" s="21"/>
      <c r="N23" s="25"/>
      <c r="O23" s="25"/>
      <c r="P23" s="25"/>
      <c r="Q23" s="25"/>
    </row>
    <row r="24" spans="1:17" ht="15" customHeight="1" x14ac:dyDescent="0.25">
      <c r="A24" s="68"/>
      <c r="B24" s="49"/>
      <c r="C24" s="320"/>
      <c r="D24" s="38">
        <v>100</v>
      </c>
      <c r="E24" s="17"/>
      <c r="F24" s="71">
        <f t="shared" si="0"/>
        <v>0</v>
      </c>
      <c r="G24" s="71">
        <f t="shared" si="1"/>
        <v>0</v>
      </c>
      <c r="H24" s="186">
        <f t="shared" si="2"/>
        <v>0</v>
      </c>
      <c r="I24" s="186">
        <f t="shared" si="3"/>
        <v>0</v>
      </c>
      <c r="J24" s="21"/>
      <c r="N24" s="25"/>
      <c r="O24" s="25"/>
    </row>
    <row r="25" spans="1:17" ht="15" customHeight="1" x14ac:dyDescent="0.25">
      <c r="A25" s="68"/>
      <c r="B25" s="49"/>
      <c r="C25" s="320"/>
      <c r="D25" s="38">
        <v>1000</v>
      </c>
      <c r="E25" s="17"/>
      <c r="F25" s="71">
        <f t="shared" si="0"/>
        <v>0</v>
      </c>
      <c r="G25" s="71">
        <f t="shared" si="1"/>
        <v>0</v>
      </c>
      <c r="H25" s="186">
        <f t="shared" si="2"/>
        <v>0</v>
      </c>
      <c r="I25" s="186">
        <f t="shared" si="3"/>
        <v>0</v>
      </c>
      <c r="J25" s="21"/>
      <c r="N25" s="25"/>
      <c r="O25" s="25"/>
    </row>
    <row r="26" spans="1:17" ht="15" customHeight="1" x14ac:dyDescent="0.25">
      <c r="A26" s="68"/>
      <c r="B26" s="49"/>
      <c r="C26" s="320"/>
      <c r="D26" s="38"/>
      <c r="E26" s="17"/>
      <c r="F26" s="71">
        <f t="shared" si="0"/>
        <v>0</v>
      </c>
      <c r="G26" s="71">
        <f t="shared" si="1"/>
        <v>0</v>
      </c>
      <c r="H26" s="186">
        <f t="shared" si="2"/>
        <v>0</v>
      </c>
      <c r="I26" s="186">
        <f t="shared" si="3"/>
        <v>0</v>
      </c>
      <c r="J26" s="21"/>
      <c r="N26" s="25"/>
      <c r="O26" s="25"/>
      <c r="P26" s="25"/>
    </row>
    <row r="27" spans="1:17" ht="15" customHeight="1" x14ac:dyDescent="0.25">
      <c r="A27" s="68"/>
      <c r="B27" s="49"/>
      <c r="C27" s="320"/>
      <c r="D27" s="38"/>
      <c r="E27" s="17"/>
      <c r="F27" s="71">
        <f t="shared" si="0"/>
        <v>0</v>
      </c>
      <c r="G27" s="71">
        <f t="shared" si="1"/>
        <v>0</v>
      </c>
      <c r="H27" s="186">
        <f t="shared" si="2"/>
        <v>0</v>
      </c>
      <c r="I27" s="186">
        <f t="shared" si="3"/>
        <v>0</v>
      </c>
      <c r="J27" s="21"/>
      <c r="N27" s="25"/>
      <c r="O27" s="25"/>
    </row>
    <row r="28" spans="1:17" ht="15" customHeight="1" x14ac:dyDescent="0.25">
      <c r="A28" s="68"/>
      <c r="B28" s="49"/>
      <c r="C28" s="320"/>
      <c r="D28" s="38"/>
      <c r="E28" s="17"/>
      <c r="F28" s="71">
        <f t="shared" si="0"/>
        <v>0</v>
      </c>
      <c r="G28" s="71">
        <f t="shared" si="1"/>
        <v>0</v>
      </c>
      <c r="H28" s="186">
        <f t="shared" si="2"/>
        <v>0</v>
      </c>
      <c r="I28" s="186">
        <f t="shared" si="3"/>
        <v>0</v>
      </c>
      <c r="J28" s="21"/>
      <c r="N28" s="25"/>
      <c r="O28" s="25"/>
      <c r="P28" s="25"/>
    </row>
    <row r="29" spans="1:17" ht="15" customHeight="1" x14ac:dyDescent="0.25">
      <c r="A29" s="68"/>
      <c r="B29" s="49"/>
      <c r="C29" s="320"/>
      <c r="D29" s="38"/>
      <c r="E29" s="17"/>
      <c r="F29" s="71">
        <f t="shared" si="0"/>
        <v>0</v>
      </c>
      <c r="G29" s="71">
        <f t="shared" si="1"/>
        <v>0</v>
      </c>
      <c r="H29" s="186">
        <f t="shared" si="2"/>
        <v>0</v>
      </c>
      <c r="I29" s="186">
        <f t="shared" si="3"/>
        <v>0</v>
      </c>
      <c r="J29" s="21"/>
      <c r="N29" s="25"/>
      <c r="O29" s="25"/>
    </row>
    <row r="30" spans="1:17" ht="15" customHeight="1" x14ac:dyDescent="0.25">
      <c r="A30" s="68"/>
      <c r="B30" s="49"/>
      <c r="C30" s="320"/>
      <c r="D30" s="38"/>
      <c r="E30" s="17"/>
      <c r="F30" s="71">
        <f t="shared" si="0"/>
        <v>0</v>
      </c>
      <c r="G30" s="71">
        <f t="shared" si="1"/>
        <v>0</v>
      </c>
      <c r="H30" s="186">
        <f t="shared" si="2"/>
        <v>0</v>
      </c>
      <c r="I30" s="186">
        <f t="shared" si="3"/>
        <v>0</v>
      </c>
      <c r="J30" s="21"/>
      <c r="N30" s="25"/>
      <c r="O30" s="25"/>
      <c r="P30" s="25"/>
    </row>
    <row r="31" spans="1:17" ht="15" customHeight="1" x14ac:dyDescent="0.25">
      <c r="A31" s="68"/>
      <c r="B31" s="49"/>
      <c r="C31" s="320"/>
      <c r="D31" s="38"/>
      <c r="E31" s="17"/>
      <c r="F31" s="71">
        <f t="shared" si="0"/>
        <v>0</v>
      </c>
      <c r="G31" s="71">
        <f t="shared" si="1"/>
        <v>0</v>
      </c>
      <c r="H31" s="186">
        <f t="shared" si="2"/>
        <v>0</v>
      </c>
      <c r="I31" s="186">
        <f t="shared" si="3"/>
        <v>0</v>
      </c>
      <c r="J31" s="21"/>
      <c r="N31" s="25"/>
      <c r="O31" s="25"/>
    </row>
    <row r="32" spans="1:17" ht="15" customHeight="1" x14ac:dyDescent="0.25">
      <c r="A32" s="68"/>
      <c r="B32" s="49"/>
      <c r="C32" s="320"/>
      <c r="D32" s="38"/>
      <c r="E32" s="17"/>
      <c r="F32" s="71">
        <f t="shared" si="0"/>
        <v>0</v>
      </c>
      <c r="G32" s="71">
        <f t="shared" si="1"/>
        <v>0</v>
      </c>
      <c r="H32" s="186">
        <f t="shared" si="2"/>
        <v>0</v>
      </c>
      <c r="I32" s="186">
        <f t="shared" si="3"/>
        <v>0</v>
      </c>
      <c r="J32" s="21"/>
      <c r="N32" s="25"/>
      <c r="O32" s="25"/>
      <c r="P32" s="25"/>
    </row>
    <row r="33" spans="1:12" ht="15" customHeight="1" x14ac:dyDescent="0.25">
      <c r="A33" s="68"/>
      <c r="B33" s="49"/>
      <c r="C33" s="320"/>
      <c r="D33" s="38"/>
      <c r="E33" s="17"/>
      <c r="F33" s="71">
        <f t="shared" si="0"/>
        <v>0</v>
      </c>
      <c r="G33" s="71">
        <f t="shared" si="1"/>
        <v>0</v>
      </c>
      <c r="H33" s="186">
        <f t="shared" si="2"/>
        <v>0</v>
      </c>
      <c r="I33" s="186">
        <f t="shared" si="3"/>
        <v>0</v>
      </c>
      <c r="J33" s="21"/>
    </row>
    <row r="34" spans="1:12" ht="15" customHeight="1" x14ac:dyDescent="0.25">
      <c r="A34" s="68"/>
      <c r="B34" s="49"/>
      <c r="C34" s="320"/>
      <c r="D34" s="38"/>
      <c r="E34" s="17"/>
      <c r="F34" s="71">
        <f t="shared" si="0"/>
        <v>0</v>
      </c>
      <c r="G34" s="71">
        <f t="shared" si="1"/>
        <v>0</v>
      </c>
      <c r="H34" s="186">
        <f t="shared" si="2"/>
        <v>0</v>
      </c>
      <c r="I34" s="186">
        <f t="shared" si="3"/>
        <v>0</v>
      </c>
      <c r="J34" s="21"/>
    </row>
    <row r="35" spans="1:12" ht="15" customHeight="1" x14ac:dyDescent="0.25">
      <c r="A35" s="68"/>
      <c r="B35" s="49"/>
      <c r="C35" s="320"/>
      <c r="D35" s="38"/>
      <c r="E35" s="17"/>
      <c r="F35" s="71">
        <f t="shared" si="0"/>
        <v>0</v>
      </c>
      <c r="G35" s="71">
        <f t="shared" si="1"/>
        <v>0</v>
      </c>
      <c r="H35" s="186">
        <f t="shared" si="2"/>
        <v>0</v>
      </c>
      <c r="I35" s="186">
        <f t="shared" si="3"/>
        <v>0</v>
      </c>
      <c r="J35" s="21"/>
    </row>
    <row r="36" spans="1:12" ht="15" customHeight="1" x14ac:dyDescent="0.25">
      <c r="A36" s="68"/>
      <c r="B36" s="49"/>
      <c r="C36" s="320"/>
      <c r="D36" s="38"/>
      <c r="E36" s="17"/>
      <c r="F36" s="71">
        <f t="shared" si="0"/>
        <v>0</v>
      </c>
      <c r="G36" s="71">
        <f t="shared" si="1"/>
        <v>0</v>
      </c>
      <c r="H36" s="186">
        <f t="shared" si="2"/>
        <v>0</v>
      </c>
      <c r="I36" s="186">
        <f t="shared" si="3"/>
        <v>0</v>
      </c>
      <c r="J36" s="21"/>
    </row>
    <row r="37" spans="1:12" ht="15" customHeight="1" x14ac:dyDescent="0.25">
      <c r="A37" s="68"/>
      <c r="B37" s="49"/>
      <c r="C37" s="320"/>
      <c r="D37" s="38"/>
      <c r="E37" s="17"/>
      <c r="F37" s="71">
        <f t="shared" si="0"/>
        <v>0</v>
      </c>
      <c r="G37" s="71">
        <f t="shared" si="1"/>
        <v>0</v>
      </c>
      <c r="H37" s="186">
        <f t="shared" si="2"/>
        <v>0</v>
      </c>
      <c r="I37" s="186">
        <f t="shared" si="3"/>
        <v>0</v>
      </c>
      <c r="J37" s="21"/>
    </row>
    <row r="38" spans="1:12" ht="15" customHeight="1" x14ac:dyDescent="0.25">
      <c r="A38" s="68"/>
      <c r="B38" s="49"/>
      <c r="C38" s="320"/>
      <c r="D38" s="38"/>
      <c r="E38" s="17"/>
      <c r="F38" s="71">
        <f t="shared" si="0"/>
        <v>0</v>
      </c>
      <c r="G38" s="71">
        <f t="shared" si="1"/>
        <v>0</v>
      </c>
      <c r="H38" s="186">
        <f t="shared" si="2"/>
        <v>0</v>
      </c>
      <c r="I38" s="186">
        <f t="shared" si="3"/>
        <v>0</v>
      </c>
      <c r="J38" s="21"/>
    </row>
    <row r="39" spans="1:12" ht="15" customHeight="1" x14ac:dyDescent="0.25">
      <c r="A39" s="68"/>
      <c r="B39" s="49"/>
      <c r="C39" s="320"/>
      <c r="D39" s="38"/>
      <c r="E39" s="17"/>
      <c r="F39" s="71">
        <f t="shared" si="0"/>
        <v>0</v>
      </c>
      <c r="G39" s="71">
        <f t="shared" si="1"/>
        <v>0</v>
      </c>
      <c r="H39" s="186">
        <f t="shared" si="2"/>
        <v>0</v>
      </c>
      <c r="I39" s="186">
        <f t="shared" si="3"/>
        <v>0</v>
      </c>
      <c r="J39" s="21"/>
    </row>
    <row r="40" spans="1:12" ht="15" customHeight="1" x14ac:dyDescent="0.25">
      <c r="A40" s="68"/>
      <c r="B40" s="49"/>
      <c r="C40" s="320"/>
      <c r="D40" s="38"/>
      <c r="E40" s="17"/>
      <c r="F40" s="71">
        <f t="shared" si="0"/>
        <v>0</v>
      </c>
      <c r="G40" s="71">
        <f t="shared" si="1"/>
        <v>0</v>
      </c>
      <c r="H40" s="186">
        <f t="shared" si="2"/>
        <v>0</v>
      </c>
      <c r="I40" s="186">
        <f t="shared" si="3"/>
        <v>0</v>
      </c>
      <c r="J40" s="21"/>
    </row>
    <row r="41" spans="1:12" ht="15" customHeight="1" x14ac:dyDescent="0.25">
      <c r="A41" s="68"/>
      <c r="B41" s="49"/>
      <c r="C41" s="320"/>
      <c r="D41" s="38"/>
      <c r="E41" s="17"/>
      <c r="F41" s="71">
        <f t="shared" si="0"/>
        <v>0</v>
      </c>
      <c r="G41" s="71">
        <f t="shared" si="1"/>
        <v>0</v>
      </c>
      <c r="H41" s="186">
        <f t="shared" si="2"/>
        <v>0</v>
      </c>
      <c r="I41" s="186">
        <f t="shared" si="3"/>
        <v>0</v>
      </c>
      <c r="J41" s="21"/>
    </row>
    <row r="42" spans="1:12" ht="15" customHeight="1" x14ac:dyDescent="0.25">
      <c r="A42" s="68"/>
      <c r="B42" s="49"/>
      <c r="C42" s="320"/>
      <c r="D42" s="38"/>
      <c r="E42" s="17"/>
      <c r="F42" s="71">
        <f t="shared" si="0"/>
        <v>0</v>
      </c>
      <c r="G42" s="71">
        <f t="shared" si="1"/>
        <v>0</v>
      </c>
      <c r="H42" s="186">
        <f t="shared" si="2"/>
        <v>0</v>
      </c>
      <c r="I42" s="186">
        <f t="shared" si="3"/>
        <v>0</v>
      </c>
      <c r="J42" s="21"/>
    </row>
    <row r="43" spans="1:12" ht="15" customHeight="1" x14ac:dyDescent="0.25">
      <c r="A43" s="68"/>
      <c r="B43" s="49"/>
      <c r="C43" s="320"/>
      <c r="D43" s="38"/>
      <c r="E43" s="17"/>
      <c r="F43" s="71">
        <f t="shared" si="0"/>
        <v>0</v>
      </c>
      <c r="G43" s="71">
        <f t="shared" si="1"/>
        <v>0</v>
      </c>
      <c r="H43" s="186">
        <f t="shared" si="2"/>
        <v>0</v>
      </c>
      <c r="I43" s="186">
        <f t="shared" si="3"/>
        <v>0</v>
      </c>
      <c r="J43" s="21"/>
    </row>
    <row r="44" spans="1:12" ht="15" customHeight="1" thickBot="1" x14ac:dyDescent="0.3">
      <c r="A44" s="68"/>
      <c r="B44" s="50"/>
      <c r="C44" s="323"/>
      <c r="D44" s="41"/>
      <c r="E44" s="42"/>
      <c r="F44" s="72">
        <f t="shared" si="0"/>
        <v>0</v>
      </c>
      <c r="G44" s="72">
        <f t="shared" si="1"/>
        <v>0</v>
      </c>
      <c r="H44" s="192">
        <f t="shared" si="2"/>
        <v>0</v>
      </c>
      <c r="I44" s="192">
        <f t="shared" si="3"/>
        <v>0</v>
      </c>
      <c r="J44" s="51"/>
      <c r="L44" s="9"/>
    </row>
    <row r="45" spans="1:12" ht="15" customHeight="1" thickBot="1" x14ac:dyDescent="0.3">
      <c r="A45" s="251"/>
      <c r="B45" s="318"/>
      <c r="C45" s="318"/>
      <c r="D45" s="318"/>
      <c r="E45" s="318"/>
      <c r="F45" s="318"/>
      <c r="G45" s="291" t="s">
        <v>385</v>
      </c>
      <c r="H45" s="57">
        <f>SUM(H7:H44)</f>
        <v>11.555000000000001</v>
      </c>
      <c r="I45" s="56">
        <f>SUM(I7:I44)</f>
        <v>5.6219999999999999</v>
      </c>
      <c r="J45" s="263"/>
      <c r="L45" s="9"/>
    </row>
    <row r="46" spans="1:12" ht="15" customHeight="1" thickBot="1" x14ac:dyDescent="0.3">
      <c r="A46" s="266" t="s">
        <v>484</v>
      </c>
      <c r="B46" s="252"/>
      <c r="C46" s="252"/>
      <c r="D46" s="252"/>
      <c r="E46" s="252"/>
      <c r="F46" s="252"/>
      <c r="G46" s="253"/>
      <c r="H46" s="254"/>
      <c r="I46" s="254"/>
      <c r="J46" s="207"/>
      <c r="L46" s="9"/>
    </row>
    <row r="47" spans="1:12" ht="15.75" thickBot="1" x14ac:dyDescent="0.3">
      <c r="A47" s="208" t="s">
        <v>120</v>
      </c>
      <c r="B47" s="209" t="s">
        <v>223</v>
      </c>
      <c r="C47" s="313" t="s">
        <v>419</v>
      </c>
      <c r="D47" s="18">
        <v>10</v>
      </c>
      <c r="E47" s="210" t="s">
        <v>386</v>
      </c>
      <c r="F47" s="74">
        <f>IFERROR(_xlfn.XLOOKUP(B47,'Ved 1 Del 2 Spesifiserte kjem.'!$A$6:$A$61,'Ved 1 Del 2 Spesifiserte kjem.'!$C$6:$C$61,,0),"")</f>
        <v>5000</v>
      </c>
      <c r="G47" s="74">
        <f>IFERROR(_xlfn.XLOOKUP(B47,'Ved 1 Del 2 Spesifiserte kjem.'!$A$6:$A$61,'Ved 1 Del 2 Spesifiserte kjem.'!$D$6:$D$61,,0),"")</f>
        <v>10000</v>
      </c>
      <c r="H47" s="75">
        <f>IFERROR(D47/F47,0)</f>
        <v>2E-3</v>
      </c>
      <c r="I47" s="211">
        <f>IFERROR(D47/G47,0)</f>
        <v>1E-3</v>
      </c>
      <c r="J47" s="19"/>
    </row>
    <row r="48" spans="1:12" x14ac:dyDescent="0.25">
      <c r="A48" s="212"/>
      <c r="B48" s="213" t="s">
        <v>394</v>
      </c>
      <c r="C48" s="314"/>
      <c r="D48" s="5">
        <v>100</v>
      </c>
      <c r="E48" s="214" t="s">
        <v>386</v>
      </c>
      <c r="F48" s="74">
        <f>IFERROR(_xlfn.XLOOKUP(B48,'Ved 1 Del 2 Spesifiserte kjem.'!$A$6:$A$61,'Ved 1 Del 2 Spesifiserte kjem.'!$C$6:$C$61,,0),"")</f>
        <v>2500</v>
      </c>
      <c r="G48" s="76">
        <f>IFERROR(_xlfn.XLOOKUP(B48,'Ved 1 Del 2 Spesifiserte kjem.'!$A$6:$A$61,'Ved 1 Del 2 Spesifiserte kjem.'!$D$6:$D$61,,0),"")</f>
        <v>25000</v>
      </c>
      <c r="H48" s="77">
        <f t="shared" ref="H48:H49" si="5">IFERROR(D48/F48,0)</f>
        <v>0.04</v>
      </c>
      <c r="I48" s="215">
        <f t="shared" ref="I48:I49" si="6">IFERROR(D48/G48,0)</f>
        <v>4.0000000000000001E-3</v>
      </c>
      <c r="J48" s="21"/>
    </row>
    <row r="49" spans="1:10" x14ac:dyDescent="0.25">
      <c r="A49" s="212"/>
      <c r="B49" s="213"/>
      <c r="C49" s="314"/>
      <c r="D49" s="5">
        <v>200</v>
      </c>
      <c r="E49" s="214" t="s">
        <v>386</v>
      </c>
      <c r="F49" s="76" t="str">
        <f>IFERROR(_xlfn.XLOOKUP(B49,'Ved 1 Del 2 Spesifiserte kjem.'!$A$6:$A$61,'Ved 1 Del 2 Spesifiserte kjem.'!$C$6:$C$61,,0),"")</f>
        <v/>
      </c>
      <c r="G49" s="76" t="str">
        <f>IFERROR(_xlfn.XLOOKUP(B49,'Ved 1 Del 2 Spesifiserte kjem.'!$A$6:$A$61,'Ved 1 Del 2 Spesifiserte kjem.'!$D$6:$D$61,,0),"")</f>
        <v/>
      </c>
      <c r="H49" s="77">
        <f t="shared" si="5"/>
        <v>0</v>
      </c>
      <c r="I49" s="215">
        <f t="shared" si="6"/>
        <v>0</v>
      </c>
      <c r="J49" s="21"/>
    </row>
    <row r="50" spans="1:10" x14ac:dyDescent="0.25">
      <c r="A50" s="212"/>
      <c r="B50" s="213"/>
      <c r="C50" s="314"/>
      <c r="D50" s="5">
        <v>200</v>
      </c>
      <c r="E50" s="214" t="s">
        <v>386</v>
      </c>
      <c r="F50" s="76" t="str">
        <f>IFERROR(_xlfn.XLOOKUP(B50,'Ved 1 Del 2 Spesifiserte kjem.'!$A$6:$A$61,'Ved 1 Del 2 Spesifiserte kjem.'!$C$6:$C$61,,0),"")</f>
        <v/>
      </c>
      <c r="G50" s="76" t="str">
        <f>IFERROR(_xlfn.XLOOKUP(B50,'Ved 1 Del 2 Spesifiserte kjem.'!$A$6:$A$61,'Ved 1 Del 2 Spesifiserte kjem.'!$D$6:$D$61,,0),"")</f>
        <v/>
      </c>
      <c r="H50" s="77">
        <f>IFERROR(D50/F50,0)</f>
        <v>0</v>
      </c>
      <c r="I50" s="215">
        <f>IFERROR(D50/G50,0)</f>
        <v>0</v>
      </c>
      <c r="J50" s="21"/>
    </row>
    <row r="51" spans="1:10" ht="15.75" thickBot="1" x14ac:dyDescent="0.3">
      <c r="A51" s="212"/>
      <c r="B51" s="216"/>
      <c r="C51" s="315"/>
      <c r="D51" s="129"/>
      <c r="E51" s="217" t="s">
        <v>386</v>
      </c>
      <c r="F51" s="78" t="str">
        <f>IFERROR(_xlfn.XLOOKUP(B51,'Ved 1 Del 2 Spesifiserte kjem.'!$A$6:$A$61,'Ved 1 Del 2 Spesifiserte kjem.'!$C$6:$C$61,,0),"")</f>
        <v/>
      </c>
      <c r="G51" s="78" t="str">
        <f>IFERROR(_xlfn.XLOOKUP(B51,'Ved 1 Del 2 Spesifiserte kjem.'!$A$6:$A$61,'Ved 1 Del 2 Spesifiserte kjem.'!$D$6:$D$61,,0),"")</f>
        <v/>
      </c>
      <c r="H51" s="79">
        <f t="shared" ref="H51:H52" si="7">IFERROR(D51/F51,0)</f>
        <v>0</v>
      </c>
      <c r="I51" s="218">
        <f t="shared" ref="I51:I52" si="8">IFERROR(D51/G51,0)</f>
        <v>0</v>
      </c>
      <c r="J51" s="51"/>
    </row>
    <row r="52" spans="1:10" x14ac:dyDescent="0.25">
      <c r="A52" s="212"/>
      <c r="B52" s="219"/>
      <c r="C52" s="316" t="s">
        <v>378</v>
      </c>
      <c r="D52" s="220">
        <v>10</v>
      </c>
      <c r="E52" s="221" t="s">
        <v>386</v>
      </c>
      <c r="F52" s="222" t="str">
        <f>IFERROR(_xlfn.XLOOKUP(B52,'Ved 1 Del 2 Spesifiserte kjem.'!$A$6:$A$61,'Ved 1 Del 2 Spesifiserte kjem.'!$C$6:$C$61,,0),"")</f>
        <v/>
      </c>
      <c r="G52" s="222" t="str">
        <f>IFERROR(_xlfn.XLOOKUP(B52,'Ved 1 Del 2 Spesifiserte kjem.'!$A$6:$A$61,'Ved 1 Del 2 Spesifiserte kjem.'!$D$6:$D$61,,0),"")</f>
        <v/>
      </c>
      <c r="H52" s="223">
        <f t="shared" si="7"/>
        <v>0</v>
      </c>
      <c r="I52" s="223">
        <f t="shared" si="8"/>
        <v>0</v>
      </c>
      <c r="J52" s="67"/>
    </row>
    <row r="53" spans="1:10" x14ac:dyDescent="0.25">
      <c r="A53" s="212"/>
      <c r="B53" s="224"/>
      <c r="C53" s="317"/>
      <c r="D53" s="5">
        <v>10</v>
      </c>
      <c r="E53" s="214" t="s">
        <v>386</v>
      </c>
      <c r="F53" s="76" t="str">
        <f>IFERROR(_xlfn.XLOOKUP(B53,'Ved 1 Del 2 Spesifiserte kjem.'!$A$6:$A$61,'Ved 1 Del 2 Spesifiserte kjem.'!$C$6:$C$61,,0),"")</f>
        <v/>
      </c>
      <c r="G53" s="76" t="str">
        <f>IFERROR(_xlfn.XLOOKUP(B53,'Ved 1 Del 2 Spesifiserte kjem.'!$A$6:$A$61,'Ved 1 Del 2 Spesifiserte kjem.'!$D$6:$D$61,,0),"")</f>
        <v/>
      </c>
      <c r="H53" s="77">
        <f>IFERROR(D53/F53,0)</f>
        <v>0</v>
      </c>
      <c r="I53" s="77">
        <f>IFERROR(D53/G53,0)</f>
        <v>0</v>
      </c>
      <c r="J53" s="21"/>
    </row>
    <row r="54" spans="1:10" x14ac:dyDescent="0.25">
      <c r="A54" s="212"/>
      <c r="B54" s="224"/>
      <c r="C54" s="317"/>
      <c r="D54" s="5">
        <v>10</v>
      </c>
      <c r="E54" s="214" t="s">
        <v>386</v>
      </c>
      <c r="F54" s="76" t="str">
        <f>IFERROR(_xlfn.XLOOKUP(B54,'Ved 1 Del 2 Spesifiserte kjem.'!$A$6:$A$61,'Ved 1 Del 2 Spesifiserte kjem.'!$C$6:$C$61,,0),"")</f>
        <v/>
      </c>
      <c r="G54" s="76" t="str">
        <f>IFERROR(_xlfn.XLOOKUP(B54,'Ved 1 Del 2 Spesifiserte kjem.'!$A$6:$A$61,'Ved 1 Del 2 Spesifiserte kjem.'!$D$6:$D$61,,0),"")</f>
        <v/>
      </c>
      <c r="H54" s="77">
        <f t="shared" ref="H54:H55" si="9">IFERROR(D54/F54,0)</f>
        <v>0</v>
      </c>
      <c r="I54" s="77">
        <f t="shared" ref="I54:I55" si="10">IFERROR(D54/G54,0)</f>
        <v>0</v>
      </c>
      <c r="J54" s="21"/>
    </row>
    <row r="55" spans="1:10" x14ac:dyDescent="0.25">
      <c r="A55" s="212"/>
      <c r="B55" s="224"/>
      <c r="C55" s="317"/>
      <c r="D55" s="5">
        <v>10</v>
      </c>
      <c r="E55" s="214" t="s">
        <v>386</v>
      </c>
      <c r="F55" s="76" t="str">
        <f>IFERROR(_xlfn.XLOOKUP(B55,'Ved 1 Del 2 Spesifiserte kjem.'!$A$6:$A$61,'Ved 1 Del 2 Spesifiserte kjem.'!$C$6:$C$61,,0),"")</f>
        <v/>
      </c>
      <c r="G55" s="76" t="str">
        <f>IFERROR(_xlfn.XLOOKUP(B55,'Ved 1 Del 2 Spesifiserte kjem.'!$A$6:$A$61,'Ved 1 Del 2 Spesifiserte kjem.'!$D$6:$D$61,,0),"")</f>
        <v/>
      </c>
      <c r="H55" s="77">
        <f t="shared" si="9"/>
        <v>0</v>
      </c>
      <c r="I55" s="77">
        <f t="shared" si="10"/>
        <v>0</v>
      </c>
      <c r="J55" s="21"/>
    </row>
    <row r="56" spans="1:10" ht="15.75" thickBot="1" x14ac:dyDescent="0.3">
      <c r="A56" s="212"/>
      <c r="B56" s="225"/>
      <c r="C56" s="317"/>
      <c r="D56" s="156"/>
      <c r="E56" s="226" t="s">
        <v>386</v>
      </c>
      <c r="F56" s="227" t="str">
        <f>IFERROR(_xlfn.XLOOKUP(B56,'Ved 1 Del 2 Spesifiserte kjem.'!$A$6:$A$61,'Ved 1 Del 2 Spesifiserte kjem.'!$C$6:$C$61,,0),"")</f>
        <v/>
      </c>
      <c r="G56" s="227" t="str">
        <f>IFERROR(_xlfn.XLOOKUP(B56,'Ved 1 Del 2 Spesifiserte kjem.'!$A$6:$A$61,'Ved 1 Del 2 Spesifiserte kjem.'!$D$6:$D$61,,0),"")</f>
        <v/>
      </c>
      <c r="H56" s="228">
        <f>IFERROR(D56/F56,0)</f>
        <v>0</v>
      </c>
      <c r="I56" s="228">
        <f>IFERROR(D56/G56,0)</f>
        <v>0</v>
      </c>
      <c r="J56" s="53"/>
    </row>
    <row r="57" spans="1:10" ht="15.75" thickBot="1" x14ac:dyDescent="0.3">
      <c r="A57" s="229"/>
      <c r="B57" s="230" t="s">
        <v>399</v>
      </c>
      <c r="C57" s="231"/>
      <c r="D57" s="231">
        <v>10</v>
      </c>
      <c r="E57" s="232" t="s">
        <v>386</v>
      </c>
      <c r="F57" s="233" t="str">
        <f>IFERROR(_xlfn.XLOOKUP(B57,'Ved 1 Del 2 Spesifiserte kjem.'!$A$6:$A$61,'Ved 1 Del 2 Spesifiserte kjem.'!$C$6:$C$61,,0),"")</f>
        <v/>
      </c>
      <c r="G57" s="233" t="str">
        <f>IFERROR(_xlfn.XLOOKUP(B57,'Ved 1 Del 2 Spesifiserte kjem.'!$A$6:$A$61,'Ved 1 Del 2 Spesifiserte kjem.'!$D$6:$D$61,,0),"")</f>
        <v/>
      </c>
      <c r="H57" s="234">
        <f t="shared" ref="H57:H82" si="11">IFERROR(D57/F57,0)</f>
        <v>0</v>
      </c>
      <c r="I57" s="234">
        <f t="shared" ref="I57:I82" si="12">IFERROR(D57/G57,0)</f>
        <v>0</v>
      </c>
      <c r="J57" s="235"/>
    </row>
    <row r="58" spans="1:10" x14ac:dyDescent="0.25">
      <c r="A58" s="212" t="s">
        <v>157</v>
      </c>
      <c r="B58" s="219" t="s">
        <v>223</v>
      </c>
      <c r="C58" s="220"/>
      <c r="D58" s="220">
        <v>100</v>
      </c>
      <c r="E58" s="221" t="s">
        <v>386</v>
      </c>
      <c r="F58" s="222">
        <f>IFERROR(_xlfn.XLOOKUP(B58,'Ved 1 Del 2 Spesifiserte kjem.'!$A$6:$A$61,'Ved 1 Del 2 Spesifiserte kjem.'!$C$6:$C$61,,0),"")</f>
        <v>5000</v>
      </c>
      <c r="G58" s="222">
        <f>IFERROR(_xlfn.XLOOKUP(B58,'Ved 1 Del 2 Spesifiserte kjem.'!$A$6:$A$61,'Ved 1 Del 2 Spesifiserte kjem.'!$D$6:$D$61,,0),"")</f>
        <v>10000</v>
      </c>
      <c r="H58" s="223">
        <f t="shared" si="11"/>
        <v>0.02</v>
      </c>
      <c r="I58" s="223">
        <f t="shared" si="12"/>
        <v>0.01</v>
      </c>
      <c r="J58" s="67"/>
    </row>
    <row r="59" spans="1:10" x14ac:dyDescent="0.25">
      <c r="A59" s="212"/>
      <c r="B59" s="224" t="s">
        <v>224</v>
      </c>
      <c r="C59" s="5"/>
      <c r="D59" s="5">
        <v>10</v>
      </c>
      <c r="E59" s="214" t="s">
        <v>386</v>
      </c>
      <c r="F59" s="76">
        <f>IFERROR(_xlfn.XLOOKUP(B59,'Ved 1 Del 2 Spesifiserte kjem.'!$A$6:$A$61,'Ved 1 Del 2 Spesifiserte kjem.'!$C$6:$C$61,,0),"")</f>
        <v>1250</v>
      </c>
      <c r="G59" s="76">
        <f>IFERROR(_xlfn.XLOOKUP(B59,'Ved 1 Del 2 Spesifiserte kjem.'!$A$6:$A$61,'Ved 1 Del 2 Spesifiserte kjem.'!$D$6:$D$61,,0),"")</f>
        <v>5000</v>
      </c>
      <c r="H59" s="77">
        <f t="shared" si="11"/>
        <v>8.0000000000000002E-3</v>
      </c>
      <c r="I59" s="77">
        <f t="shared" si="12"/>
        <v>2E-3</v>
      </c>
      <c r="J59" s="21"/>
    </row>
    <row r="60" spans="1:10" x14ac:dyDescent="0.25">
      <c r="A60" s="212"/>
      <c r="B60" s="224" t="s">
        <v>225</v>
      </c>
      <c r="C60" s="5"/>
      <c r="D60" s="5">
        <v>10</v>
      </c>
      <c r="E60" s="214" t="s">
        <v>386</v>
      </c>
      <c r="F60" s="76">
        <f>IFERROR(_xlfn.XLOOKUP(B60,'Ved 1 Del 2 Spesifiserte kjem.'!$A$6:$A$61,'Ved 1 Del 2 Spesifiserte kjem.'!$C$6:$C$61,,0),"")</f>
        <v>350</v>
      </c>
      <c r="G60" s="76">
        <f>IFERROR(_xlfn.XLOOKUP(B60,'Ved 1 Del 2 Spesifiserte kjem.'!$A$6:$A$61,'Ved 1 Del 2 Spesifiserte kjem.'!$D$6:$D$61,,0),"")</f>
        <v>2500</v>
      </c>
      <c r="H60" s="77">
        <f t="shared" si="11"/>
        <v>2.8571428571428571E-2</v>
      </c>
      <c r="I60" s="77">
        <f t="shared" si="12"/>
        <v>4.0000000000000001E-3</v>
      </c>
      <c r="J60" s="21"/>
    </row>
    <row r="61" spans="1:10" x14ac:dyDescent="0.25">
      <c r="A61" s="212"/>
      <c r="B61" s="224" t="s">
        <v>226</v>
      </c>
      <c r="C61" s="5"/>
      <c r="D61" s="5"/>
      <c r="E61" s="214" t="s">
        <v>386</v>
      </c>
      <c r="F61" s="76">
        <f>IFERROR(_xlfn.XLOOKUP(B61,'Ved 1 Del 2 Spesifiserte kjem.'!$A$6:$A$61,'Ved 1 Del 2 Spesifiserte kjem.'!$C$6:$C$61,,0),"")</f>
        <v>10</v>
      </c>
      <c r="G61" s="76">
        <f>IFERROR(_xlfn.XLOOKUP(B61,'Ved 1 Del 2 Spesifiserte kjem.'!$A$6:$A$61,'Ved 1 Del 2 Spesifiserte kjem.'!$D$6:$D$61,,0),"")</f>
        <v>50</v>
      </c>
      <c r="H61" s="77">
        <f t="shared" si="11"/>
        <v>0</v>
      </c>
      <c r="I61" s="77">
        <f t="shared" si="12"/>
        <v>0</v>
      </c>
      <c r="J61" s="21"/>
    </row>
    <row r="62" spans="1:10" x14ac:dyDescent="0.25">
      <c r="A62" s="212"/>
      <c r="B62" s="224" t="s">
        <v>166</v>
      </c>
      <c r="C62" s="5"/>
      <c r="D62" s="5"/>
      <c r="E62" s="214" t="s">
        <v>386</v>
      </c>
      <c r="F62" s="76">
        <f>IFERROR(_xlfn.XLOOKUP(B62,'Ved 1 Del 2 Spesifiserte kjem.'!$A$6:$A$61,'Ved 1 Del 2 Spesifiserte kjem.'!$C$6:$C$61,,0),"")</f>
        <v>10</v>
      </c>
      <c r="G62" s="76">
        <f>IFERROR(_xlfn.XLOOKUP(B62,'Ved 1 Del 2 Spesifiserte kjem.'!$A$6:$A$61,'Ved 1 Del 2 Spesifiserte kjem.'!$D$6:$D$61,,0),"")</f>
        <v>25</v>
      </c>
      <c r="H62" s="77">
        <f t="shared" si="11"/>
        <v>0</v>
      </c>
      <c r="I62" s="77">
        <f t="shared" si="12"/>
        <v>0</v>
      </c>
      <c r="J62" s="21"/>
    </row>
    <row r="63" spans="1:10" x14ac:dyDescent="0.25">
      <c r="A63" s="212"/>
      <c r="B63" s="224"/>
      <c r="C63" s="5"/>
      <c r="D63" s="5"/>
      <c r="E63" s="214" t="s">
        <v>386</v>
      </c>
      <c r="F63" s="76" t="str">
        <f>IFERROR(_xlfn.XLOOKUP(B63,'Ved 1 Del 2 Spesifiserte kjem.'!$A$6:$A$61,'Ved 1 Del 2 Spesifiserte kjem.'!$C$6:$C$61,,0),"")</f>
        <v/>
      </c>
      <c r="G63" s="76" t="str">
        <f>IFERROR(_xlfn.XLOOKUP(B63,'Ved 1 Del 2 Spesifiserte kjem.'!$A$6:$A$61,'Ved 1 Del 2 Spesifiserte kjem.'!$D$6:$D$61,,0),"")</f>
        <v/>
      </c>
      <c r="H63" s="77">
        <f t="shared" si="11"/>
        <v>0</v>
      </c>
      <c r="I63" s="77">
        <f t="shared" si="12"/>
        <v>0</v>
      </c>
      <c r="J63" s="21"/>
    </row>
    <row r="64" spans="1:10" x14ac:dyDescent="0.25">
      <c r="A64" s="212"/>
      <c r="B64" s="224"/>
      <c r="C64" s="5"/>
      <c r="D64" s="5"/>
      <c r="E64" s="214" t="s">
        <v>386</v>
      </c>
      <c r="F64" s="76" t="str">
        <f>IFERROR(_xlfn.XLOOKUP(B64,'Ved 1 Del 2 Spesifiserte kjem.'!$A$6:$A$61,'Ved 1 Del 2 Spesifiserte kjem.'!$C$6:$C$61,,0),"")</f>
        <v/>
      </c>
      <c r="G64" s="76" t="str">
        <f>IFERROR(_xlfn.XLOOKUP(B64,'Ved 1 Del 2 Spesifiserte kjem.'!$A$6:$A$61,'Ved 1 Del 2 Spesifiserte kjem.'!$D$6:$D$61,,0),"")</f>
        <v/>
      </c>
      <c r="H64" s="77">
        <f t="shared" si="11"/>
        <v>0</v>
      </c>
      <c r="I64" s="77">
        <f t="shared" si="12"/>
        <v>0</v>
      </c>
      <c r="J64" s="21"/>
    </row>
    <row r="65" spans="1:10" x14ac:dyDescent="0.25">
      <c r="A65" s="212"/>
      <c r="B65" s="224"/>
      <c r="C65" s="5"/>
      <c r="D65" s="5"/>
      <c r="E65" s="214" t="s">
        <v>386</v>
      </c>
      <c r="F65" s="76" t="str">
        <f>IFERROR(_xlfn.XLOOKUP(B65,'Ved 1 Del 2 Spesifiserte kjem.'!$A$6:$A$61,'Ved 1 Del 2 Spesifiserte kjem.'!$C$6:$C$61,,0),"")</f>
        <v/>
      </c>
      <c r="G65" s="76" t="str">
        <f>IFERROR(_xlfn.XLOOKUP(B65,'Ved 1 Del 2 Spesifiserte kjem.'!$A$6:$A$61,'Ved 1 Del 2 Spesifiserte kjem.'!$D$6:$D$61,,0),"")</f>
        <v/>
      </c>
      <c r="H65" s="77">
        <f t="shared" si="11"/>
        <v>0</v>
      </c>
      <c r="I65" s="77">
        <f t="shared" si="12"/>
        <v>0</v>
      </c>
      <c r="J65" s="21"/>
    </row>
    <row r="66" spans="1:10" x14ac:dyDescent="0.25">
      <c r="A66" s="212"/>
      <c r="B66" s="224"/>
      <c r="C66" s="5"/>
      <c r="D66" s="5"/>
      <c r="E66" s="214" t="s">
        <v>386</v>
      </c>
      <c r="F66" s="76" t="str">
        <f>IFERROR(_xlfn.XLOOKUP(B66,'Ved 1 Del 2 Spesifiserte kjem.'!$A$6:$A$61,'Ved 1 Del 2 Spesifiserte kjem.'!$C$6:$C$61,,0),"")</f>
        <v/>
      </c>
      <c r="G66" s="76" t="str">
        <f>IFERROR(_xlfn.XLOOKUP(B66,'Ved 1 Del 2 Spesifiserte kjem.'!$A$6:$A$61,'Ved 1 Del 2 Spesifiserte kjem.'!$D$6:$D$61,,0),"")</f>
        <v/>
      </c>
      <c r="H66" s="77">
        <f t="shared" si="11"/>
        <v>0</v>
      </c>
      <c r="I66" s="77">
        <f t="shared" si="12"/>
        <v>0</v>
      </c>
      <c r="J66" s="21"/>
    </row>
    <row r="67" spans="1:10" x14ac:dyDescent="0.25">
      <c r="A67" s="212"/>
      <c r="B67" s="224"/>
      <c r="C67" s="5"/>
      <c r="D67" s="5"/>
      <c r="E67" s="214" t="s">
        <v>386</v>
      </c>
      <c r="F67" s="76" t="str">
        <f>IFERROR(_xlfn.XLOOKUP(B67,'Ved 1 Del 2 Spesifiserte kjem.'!$A$6:$A$61,'Ved 1 Del 2 Spesifiserte kjem.'!$C$6:$C$61,,0),"")</f>
        <v/>
      </c>
      <c r="G67" s="76" t="str">
        <f>IFERROR(_xlfn.XLOOKUP(B67,'Ved 1 Del 2 Spesifiserte kjem.'!$A$6:$A$61,'Ved 1 Del 2 Spesifiserte kjem.'!$D$6:$D$61,,0),"")</f>
        <v/>
      </c>
      <c r="H67" s="77">
        <f t="shared" si="11"/>
        <v>0</v>
      </c>
      <c r="I67" s="77">
        <f t="shared" si="12"/>
        <v>0</v>
      </c>
      <c r="J67" s="21"/>
    </row>
    <row r="68" spans="1:10" x14ac:dyDescent="0.25">
      <c r="A68" s="212"/>
      <c r="B68" s="224"/>
      <c r="C68" s="5"/>
      <c r="D68" s="5"/>
      <c r="E68" s="214" t="s">
        <v>386</v>
      </c>
      <c r="F68" s="76" t="str">
        <f>IFERROR(_xlfn.XLOOKUP(B68,'Ved 1 Del 2 Spesifiserte kjem.'!$A$6:$A$61,'Ved 1 Del 2 Spesifiserte kjem.'!$C$6:$C$61,,0),"")</f>
        <v/>
      </c>
      <c r="G68" s="76" t="str">
        <f>IFERROR(_xlfn.XLOOKUP(B68,'Ved 1 Del 2 Spesifiserte kjem.'!$A$6:$A$61,'Ved 1 Del 2 Spesifiserte kjem.'!$D$6:$D$61,,0),"")</f>
        <v/>
      </c>
      <c r="H68" s="77">
        <f t="shared" si="11"/>
        <v>0</v>
      </c>
      <c r="I68" s="77">
        <f t="shared" si="12"/>
        <v>0</v>
      </c>
      <c r="J68" s="21"/>
    </row>
    <row r="69" spans="1:10" x14ac:dyDescent="0.25">
      <c r="A69" s="212"/>
      <c r="B69" s="224"/>
      <c r="C69" s="5"/>
      <c r="D69" s="5"/>
      <c r="E69" s="214" t="s">
        <v>386</v>
      </c>
      <c r="F69" s="76" t="str">
        <f>IFERROR(_xlfn.XLOOKUP(B69,'Ved 1 Del 2 Spesifiserte kjem.'!$A$6:$A$61,'Ved 1 Del 2 Spesifiserte kjem.'!$C$6:$C$61,,0),"")</f>
        <v/>
      </c>
      <c r="G69" s="76" t="str">
        <f>IFERROR(_xlfn.XLOOKUP(B69,'Ved 1 Del 2 Spesifiserte kjem.'!$A$6:$A$61,'Ved 1 Del 2 Spesifiserte kjem.'!$D$6:$D$61,,0),"")</f>
        <v/>
      </c>
      <c r="H69" s="77">
        <f t="shared" si="11"/>
        <v>0</v>
      </c>
      <c r="I69" s="77">
        <f t="shared" si="12"/>
        <v>0</v>
      </c>
      <c r="J69" s="21"/>
    </row>
    <row r="70" spans="1:10" x14ac:dyDescent="0.25">
      <c r="A70" s="212"/>
      <c r="B70" s="224"/>
      <c r="C70" s="5"/>
      <c r="D70" s="5"/>
      <c r="E70" s="214" t="s">
        <v>386</v>
      </c>
      <c r="F70" s="76" t="str">
        <f>IFERROR(_xlfn.XLOOKUP(B70,'Ved 1 Del 2 Spesifiserte kjem.'!$A$6:$A$61,'Ved 1 Del 2 Spesifiserte kjem.'!$C$6:$C$61,,0),"")</f>
        <v/>
      </c>
      <c r="G70" s="76" t="str">
        <f>IFERROR(_xlfn.XLOOKUP(B70,'Ved 1 Del 2 Spesifiserte kjem.'!$A$6:$A$61,'Ved 1 Del 2 Spesifiserte kjem.'!$D$6:$D$61,,0),"")</f>
        <v/>
      </c>
      <c r="H70" s="77">
        <f t="shared" si="11"/>
        <v>0</v>
      </c>
      <c r="I70" s="77">
        <f t="shared" si="12"/>
        <v>0</v>
      </c>
      <c r="J70" s="21"/>
    </row>
    <row r="71" spans="1:10" x14ac:dyDescent="0.25">
      <c r="A71" s="212"/>
      <c r="B71" s="224"/>
      <c r="C71" s="5"/>
      <c r="D71" s="5"/>
      <c r="E71" s="214" t="s">
        <v>386</v>
      </c>
      <c r="F71" s="76" t="str">
        <f>IFERROR(_xlfn.XLOOKUP(B71,'Ved 1 Del 2 Spesifiserte kjem.'!$A$6:$A$61,'Ved 1 Del 2 Spesifiserte kjem.'!$C$6:$C$61,,0),"")</f>
        <v/>
      </c>
      <c r="G71" s="76" t="str">
        <f>IFERROR(_xlfn.XLOOKUP(B71,'Ved 1 Del 2 Spesifiserte kjem.'!$A$6:$A$61,'Ved 1 Del 2 Spesifiserte kjem.'!$D$6:$D$61,,0),"")</f>
        <v/>
      </c>
      <c r="H71" s="77">
        <f t="shared" si="11"/>
        <v>0</v>
      </c>
      <c r="I71" s="77">
        <f t="shared" si="12"/>
        <v>0</v>
      </c>
      <c r="J71" s="21"/>
    </row>
    <row r="72" spans="1:10" x14ac:dyDescent="0.25">
      <c r="A72" s="212"/>
      <c r="B72" s="224"/>
      <c r="C72" s="5"/>
      <c r="D72" s="5"/>
      <c r="E72" s="214" t="s">
        <v>386</v>
      </c>
      <c r="F72" s="76" t="str">
        <f>IFERROR(_xlfn.XLOOKUP(B72,'Ved 1 Del 2 Spesifiserte kjem.'!$A$6:$A$61,'Ved 1 Del 2 Spesifiserte kjem.'!$C$6:$C$61,,0),"")</f>
        <v/>
      </c>
      <c r="G72" s="76" t="str">
        <f>IFERROR(_xlfn.XLOOKUP(B72,'Ved 1 Del 2 Spesifiserte kjem.'!$A$6:$A$61,'Ved 1 Del 2 Spesifiserte kjem.'!$D$6:$D$61,,0),"")</f>
        <v/>
      </c>
      <c r="H72" s="77">
        <f t="shared" si="11"/>
        <v>0</v>
      </c>
      <c r="I72" s="77">
        <f t="shared" si="12"/>
        <v>0</v>
      </c>
      <c r="J72" s="21"/>
    </row>
    <row r="73" spans="1:10" x14ac:dyDescent="0.25">
      <c r="A73" s="212"/>
      <c r="B73" s="224"/>
      <c r="C73" s="5"/>
      <c r="D73" s="5"/>
      <c r="E73" s="214" t="s">
        <v>386</v>
      </c>
      <c r="F73" s="76" t="str">
        <f>IFERROR(_xlfn.XLOOKUP(B73,'Ved 1 Del 2 Spesifiserte kjem.'!$A$6:$A$61,'Ved 1 Del 2 Spesifiserte kjem.'!$C$6:$C$61,,0),"")</f>
        <v/>
      </c>
      <c r="G73" s="76" t="str">
        <f>IFERROR(_xlfn.XLOOKUP(B73,'Ved 1 Del 2 Spesifiserte kjem.'!$A$6:$A$61,'Ved 1 Del 2 Spesifiserte kjem.'!$D$6:$D$61,,0),"")</f>
        <v/>
      </c>
      <c r="H73" s="77">
        <f t="shared" si="11"/>
        <v>0</v>
      </c>
      <c r="I73" s="77">
        <f t="shared" si="12"/>
        <v>0</v>
      </c>
      <c r="J73" s="21"/>
    </row>
    <row r="74" spans="1:10" x14ac:dyDescent="0.25">
      <c r="A74" s="212"/>
      <c r="B74" s="224"/>
      <c r="C74" s="5"/>
      <c r="D74" s="5"/>
      <c r="E74" s="214" t="s">
        <v>386</v>
      </c>
      <c r="F74" s="76" t="str">
        <f>IFERROR(_xlfn.XLOOKUP(B74,'Ved 1 Del 2 Spesifiserte kjem.'!$A$6:$A$61,'Ved 1 Del 2 Spesifiserte kjem.'!$C$6:$C$61,,0),"")</f>
        <v/>
      </c>
      <c r="G74" s="76" t="str">
        <f>IFERROR(_xlfn.XLOOKUP(B74,'Ved 1 Del 2 Spesifiserte kjem.'!$A$6:$A$61,'Ved 1 Del 2 Spesifiserte kjem.'!$D$6:$D$61,,0),"")</f>
        <v/>
      </c>
      <c r="H74" s="77">
        <f t="shared" si="11"/>
        <v>0</v>
      </c>
      <c r="I74" s="77">
        <f t="shared" si="12"/>
        <v>0</v>
      </c>
      <c r="J74" s="21"/>
    </row>
    <row r="75" spans="1:10" x14ac:dyDescent="0.25">
      <c r="A75" s="212"/>
      <c r="B75" s="224"/>
      <c r="C75" s="5"/>
      <c r="D75" s="5"/>
      <c r="E75" s="214" t="s">
        <v>386</v>
      </c>
      <c r="F75" s="76" t="str">
        <f>IFERROR(_xlfn.XLOOKUP(B75,'Ved 1 Del 2 Spesifiserte kjem.'!$A$6:$A$61,'Ved 1 Del 2 Spesifiserte kjem.'!$C$6:$C$61,,0),"")</f>
        <v/>
      </c>
      <c r="G75" s="76" t="str">
        <f>IFERROR(_xlfn.XLOOKUP(B75,'Ved 1 Del 2 Spesifiserte kjem.'!$A$6:$A$61,'Ved 1 Del 2 Spesifiserte kjem.'!$D$6:$D$61,,0),"")</f>
        <v/>
      </c>
      <c r="H75" s="77">
        <f t="shared" si="11"/>
        <v>0</v>
      </c>
      <c r="I75" s="77">
        <f t="shared" si="12"/>
        <v>0</v>
      </c>
      <c r="J75" s="21"/>
    </row>
    <row r="76" spans="1:10" x14ac:dyDescent="0.25">
      <c r="A76" s="212"/>
      <c r="B76" s="224"/>
      <c r="C76" s="5"/>
      <c r="D76" s="5"/>
      <c r="E76" s="214" t="s">
        <v>386</v>
      </c>
      <c r="F76" s="76" t="str">
        <f>IFERROR(_xlfn.XLOOKUP(B76,'Ved 1 Del 2 Spesifiserte kjem.'!$A$6:$A$61,'Ved 1 Del 2 Spesifiserte kjem.'!$C$6:$C$61,,0),"")</f>
        <v/>
      </c>
      <c r="G76" s="76" t="str">
        <f>IFERROR(_xlfn.XLOOKUP(B76,'Ved 1 Del 2 Spesifiserte kjem.'!$A$6:$A$61,'Ved 1 Del 2 Spesifiserte kjem.'!$D$6:$D$61,,0),"")</f>
        <v/>
      </c>
      <c r="H76" s="77">
        <f t="shared" si="11"/>
        <v>0</v>
      </c>
      <c r="I76" s="77">
        <f t="shared" si="12"/>
        <v>0</v>
      </c>
      <c r="J76" s="21"/>
    </row>
    <row r="77" spans="1:10" x14ac:dyDescent="0.25">
      <c r="A77" s="212"/>
      <c r="B77" s="224"/>
      <c r="C77" s="5"/>
      <c r="D77" s="5"/>
      <c r="E77" s="214" t="s">
        <v>386</v>
      </c>
      <c r="F77" s="76" t="str">
        <f>IFERROR(_xlfn.XLOOKUP(B77,'Ved 1 Del 2 Spesifiserte kjem.'!$A$6:$A$61,'Ved 1 Del 2 Spesifiserte kjem.'!$C$6:$C$61,,0),"")</f>
        <v/>
      </c>
      <c r="G77" s="76" t="str">
        <f>IFERROR(_xlfn.XLOOKUP(B77,'Ved 1 Del 2 Spesifiserte kjem.'!$A$6:$A$61,'Ved 1 Del 2 Spesifiserte kjem.'!$D$6:$D$61,,0),"")</f>
        <v/>
      </c>
      <c r="H77" s="77">
        <f t="shared" si="11"/>
        <v>0</v>
      </c>
      <c r="I77" s="77">
        <f t="shared" si="12"/>
        <v>0</v>
      </c>
      <c r="J77" s="21"/>
    </row>
    <row r="78" spans="1:10" x14ac:dyDescent="0.25">
      <c r="A78" s="212"/>
      <c r="B78" s="224"/>
      <c r="C78" s="5"/>
      <c r="D78" s="5"/>
      <c r="E78" s="214" t="s">
        <v>386</v>
      </c>
      <c r="F78" s="76" t="str">
        <f>IFERROR(_xlfn.XLOOKUP(B78,'Ved 1 Del 2 Spesifiserte kjem.'!$A$6:$A$61,'Ved 1 Del 2 Spesifiserte kjem.'!$C$6:$C$61,,0),"")</f>
        <v/>
      </c>
      <c r="G78" s="76" t="str">
        <f>IFERROR(_xlfn.XLOOKUP(B78,'Ved 1 Del 2 Spesifiserte kjem.'!$A$6:$A$61,'Ved 1 Del 2 Spesifiserte kjem.'!$D$6:$D$61,,0),"")</f>
        <v/>
      </c>
      <c r="H78" s="77">
        <f t="shared" si="11"/>
        <v>0</v>
      </c>
      <c r="I78" s="77">
        <f t="shared" si="12"/>
        <v>0</v>
      </c>
      <c r="J78" s="21"/>
    </row>
    <row r="79" spans="1:10" x14ac:dyDescent="0.25">
      <c r="A79" s="212"/>
      <c r="B79" s="224"/>
      <c r="C79" s="5"/>
      <c r="D79" s="5"/>
      <c r="E79" s="214" t="s">
        <v>386</v>
      </c>
      <c r="F79" s="76" t="str">
        <f>IFERROR(_xlfn.XLOOKUP(B79,'Ved 1 Del 2 Spesifiserte kjem.'!$A$6:$A$61,'Ved 1 Del 2 Spesifiserte kjem.'!$C$6:$C$61,,0),"")</f>
        <v/>
      </c>
      <c r="G79" s="76" t="str">
        <f>IFERROR(_xlfn.XLOOKUP(B79,'Ved 1 Del 2 Spesifiserte kjem.'!$A$6:$A$61,'Ved 1 Del 2 Spesifiserte kjem.'!$D$6:$D$61,,0),"")</f>
        <v/>
      </c>
      <c r="H79" s="77">
        <f t="shared" si="11"/>
        <v>0</v>
      </c>
      <c r="I79" s="77">
        <f t="shared" si="12"/>
        <v>0</v>
      </c>
      <c r="J79" s="21"/>
    </row>
    <row r="80" spans="1:10" x14ac:dyDescent="0.25">
      <c r="A80" s="212"/>
      <c r="B80" s="224"/>
      <c r="C80" s="5"/>
      <c r="D80" s="5"/>
      <c r="E80" s="214" t="s">
        <v>386</v>
      </c>
      <c r="F80" s="76" t="str">
        <f>IFERROR(_xlfn.XLOOKUP(B80,'Ved 1 Del 2 Spesifiserte kjem.'!$A$6:$A$61,'Ved 1 Del 2 Spesifiserte kjem.'!$C$6:$C$61,,0),"")</f>
        <v/>
      </c>
      <c r="G80" s="76" t="str">
        <f>IFERROR(_xlfn.XLOOKUP(B80,'Ved 1 Del 2 Spesifiserte kjem.'!$A$6:$A$61,'Ved 1 Del 2 Spesifiserte kjem.'!$D$6:$D$61,,0),"")</f>
        <v/>
      </c>
      <c r="H80" s="77">
        <f t="shared" si="11"/>
        <v>0</v>
      </c>
      <c r="I80" s="77">
        <f t="shared" si="12"/>
        <v>0</v>
      </c>
      <c r="J80" s="21"/>
    </row>
    <row r="81" spans="1:10" x14ac:dyDescent="0.25">
      <c r="A81" s="212"/>
      <c r="B81" s="224"/>
      <c r="C81" s="5"/>
      <c r="D81" s="5"/>
      <c r="E81" s="214" t="s">
        <v>386</v>
      </c>
      <c r="F81" s="76" t="str">
        <f>IFERROR(_xlfn.XLOOKUP(B81,'Ved 1 Del 2 Spesifiserte kjem.'!$A$6:$A$61,'Ved 1 Del 2 Spesifiserte kjem.'!$C$6:$C$61,,0),"")</f>
        <v/>
      </c>
      <c r="G81" s="76" t="str">
        <f>IFERROR(_xlfn.XLOOKUP(B81,'Ved 1 Del 2 Spesifiserte kjem.'!$A$6:$A$61,'Ved 1 Del 2 Spesifiserte kjem.'!$D$6:$D$61,,0),"")</f>
        <v/>
      </c>
      <c r="H81" s="77">
        <f t="shared" si="11"/>
        <v>0</v>
      </c>
      <c r="I81" s="77">
        <f t="shared" si="12"/>
        <v>0</v>
      </c>
      <c r="J81" s="21"/>
    </row>
    <row r="82" spans="1:10" ht="15.75" thickBot="1" x14ac:dyDescent="0.3">
      <c r="A82" s="262"/>
      <c r="B82" s="236"/>
      <c r="C82" s="129"/>
      <c r="D82" s="129"/>
      <c r="E82" s="217" t="s">
        <v>386</v>
      </c>
      <c r="F82" s="78" t="str">
        <f>IFERROR(_xlfn.XLOOKUP(B82,'Ved 1 Del 2 Spesifiserte kjem.'!$A$6:$A$61,'Ved 1 Del 2 Spesifiserte kjem.'!$C$6:$C$61,,0),"")</f>
        <v/>
      </c>
      <c r="G82" s="78" t="str">
        <f>IFERROR(_xlfn.XLOOKUP(B82,'Ved 1 Del 2 Spesifiserte kjem.'!$A$6:$A$61,'Ved 1 Del 2 Spesifiserte kjem.'!$D$6:$D$61,,0),"")</f>
        <v/>
      </c>
      <c r="H82" s="79">
        <f t="shared" si="11"/>
        <v>0</v>
      </c>
      <c r="I82" s="79">
        <f t="shared" si="12"/>
        <v>0</v>
      </c>
      <c r="J82" s="51"/>
    </row>
    <row r="83" spans="1:10" ht="15.75" thickBot="1" x14ac:dyDescent="0.3">
      <c r="G83" s="261" t="s">
        <v>384</v>
      </c>
      <c r="H83" s="56">
        <f>SUM(H47:H82)</f>
        <v>9.8571428571428574E-2</v>
      </c>
      <c r="I83" s="56">
        <f>SUM(I47:I82)</f>
        <v>2.1000000000000001E-2</v>
      </c>
    </row>
    <row r="84" spans="1:10" ht="15.75" thickBot="1" x14ac:dyDescent="0.3">
      <c r="G84" s="8" t="s">
        <v>383</v>
      </c>
      <c r="H84" s="59">
        <f>H45+H83</f>
        <v>11.65357142857143</v>
      </c>
      <c r="I84" s="59">
        <f>I45+I83</f>
        <v>5.6429999999999998</v>
      </c>
    </row>
  </sheetData>
  <mergeCells count="9">
    <mergeCell ref="A6:J6"/>
    <mergeCell ref="B2:G2"/>
    <mergeCell ref="C47:C51"/>
    <mergeCell ref="C52:C56"/>
    <mergeCell ref="B45:F45"/>
    <mergeCell ref="C7:C11"/>
    <mergeCell ref="C12:C16"/>
    <mergeCell ref="C18:C21"/>
    <mergeCell ref="C22:C44"/>
  </mergeCells>
  <phoneticPr fontId="23" type="noConversion"/>
  <conditionalFormatting sqref="H47:I82">
    <cfRule type="cellIs" dxfId="5" priority="1" operator="greaterThanOrEqual">
      <formula>1</formula>
    </cfRule>
  </conditionalFormatting>
  <conditionalFormatting sqref="H84:I84">
    <cfRule type="cellIs" dxfId="4" priority="2" operator="greaterThanOrEqual">
      <formula>1</formula>
    </cfRule>
    <cfRule type="cellIs" dxfId="3" priority="3" operator="lessThan">
      <formula>1</formula>
    </cfRule>
  </conditionalFormatting>
  <dataValidations count="1">
    <dataValidation type="list" allowBlank="1" showInputMessage="1" showErrorMessage="1" sqref="B7:B44" xr:uid="{00000000-0002-0000-0300-000000000000}">
      <formula1>Velge_avfallsstoffnummer</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Velg avfallstype" prompt="Trenger du flere linjer med avfall under denne mengdebrgrensningen? Legg til ønske antall linjer." xr:uid="{00000000-0002-0000-0300-000001000000}">
          <x14:formula1>
            <xm:f>Avfallsstoffummer!$C$2:$C$60</xm:f>
          </x14:formula1>
          <xm:sqref>B45:B46</xm:sqref>
        </x14:dataValidation>
        <x14:dataValidation type="list" allowBlank="1" showInputMessage="1" showErrorMessage="1" xr:uid="{00000000-0002-0000-0300-000002000000}">
          <x14:formula1>
            <xm:f>'Ved 1 Del 1 Farlige kjem.'!$B$24:$B$27</xm:f>
          </x14:formula1>
          <xm:sqref>E7:E44</xm:sqref>
        </x14:dataValidation>
        <x14:dataValidation type="list" allowBlank="1" showInputMessage="1" showErrorMessage="1" promptTitle="Velg navngitt farlig kjemikalie" prompt=" " xr:uid="{00000000-0002-0000-0300-000003000000}">
          <x14:formula1>
            <xm:f>'Ved 1 Del 2 Spesifiserte kjem.'!$A$6:$A$61</xm:f>
          </x14:formula1>
          <xm:sqref>B71 B47:B59 B63 B65 B67 B69 B61</xm:sqref>
        </x14:dataValidation>
        <x14:dataValidation type="list" allowBlank="1" showInputMessage="1" showErrorMessage="1" promptTitle="Velg navngitt farlig kjemikalie" prompt=" " xr:uid="{00000000-0002-0000-0300-000004000000}">
          <x14:formula1>
            <xm:f>'Ved 1 Del 2 Spesifiserte kjem.'!$A$4:$A$61</xm:f>
          </x14:formula1>
          <xm:sqref>B60 B62 B64 B66 B70 B68 B72:B82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Q70"/>
  <sheetViews>
    <sheetView workbookViewId="0">
      <selection activeCell="B3" sqref="B3:I3"/>
    </sheetView>
  </sheetViews>
  <sheetFormatPr baseColWidth="10" defaultColWidth="8.7109375" defaultRowHeight="15" x14ac:dyDescent="0.25"/>
  <cols>
    <col min="1" max="1" width="10.5703125" customWidth="1"/>
    <col min="2" max="2" width="50.42578125" customWidth="1"/>
    <col min="3" max="3" width="19.7109375" hidden="1" customWidth="1"/>
    <col min="4" max="4" width="18.28515625" customWidth="1"/>
    <col min="5" max="5" width="48.7109375" style="7" customWidth="1"/>
    <col min="6" max="6" width="20.42578125" customWidth="1"/>
    <col min="7" max="7" width="20" customWidth="1"/>
    <col min="8" max="9" width="18" customWidth="1"/>
    <col min="10" max="10" width="53.42578125" customWidth="1"/>
    <col min="12" max="12" width="95.140625" bestFit="1" customWidth="1"/>
    <col min="13" max="13" width="14.140625" customWidth="1"/>
    <col min="14" max="14" width="22.42578125" customWidth="1"/>
    <col min="15" max="15" width="21" customWidth="1"/>
    <col min="16" max="16" width="30.42578125" customWidth="1"/>
    <col min="17" max="17" width="19.28515625" customWidth="1"/>
    <col min="18" max="18" width="25.140625" customWidth="1"/>
  </cols>
  <sheetData>
    <row r="1" spans="1:15" ht="21" x14ac:dyDescent="0.35">
      <c r="B1" s="243" t="s">
        <v>437</v>
      </c>
    </row>
    <row r="2" spans="1:15" s="6" customFormat="1" ht="39" customHeight="1" x14ac:dyDescent="0.25">
      <c r="B2" s="312" t="s">
        <v>579</v>
      </c>
      <c r="C2" s="312"/>
      <c r="D2" s="312"/>
      <c r="E2" s="312"/>
      <c r="F2" s="312"/>
      <c r="G2" s="312"/>
      <c r="H2" s="312"/>
      <c r="I2" s="312"/>
      <c r="J2" s="6" t="str">
        <f>""</f>
        <v/>
      </c>
    </row>
    <row r="3" spans="1:15" s="6" customFormat="1" ht="15.75" x14ac:dyDescent="0.25">
      <c r="B3" s="312" t="s">
        <v>404</v>
      </c>
      <c r="C3" s="312"/>
      <c r="D3" s="312"/>
      <c r="E3" s="312"/>
      <c r="F3" s="312"/>
      <c r="G3" s="312"/>
      <c r="H3" s="312"/>
      <c r="I3" s="312"/>
    </row>
    <row r="4" spans="1:15" ht="15.75" thickBot="1" x14ac:dyDescent="0.3">
      <c r="C4" s="15" t="s">
        <v>380</v>
      </c>
      <c r="D4" s="15" t="s">
        <v>380</v>
      </c>
      <c r="F4" s="15" t="s">
        <v>380</v>
      </c>
      <c r="G4" s="15" t="s">
        <v>380</v>
      </c>
    </row>
    <row r="5" spans="1:15" s="244" customFormat="1" ht="73.5" customHeight="1" thickBot="1" x14ac:dyDescent="0.3">
      <c r="A5" s="290" t="s">
        <v>418</v>
      </c>
      <c r="B5" s="246" t="s">
        <v>156</v>
      </c>
      <c r="C5" s="101"/>
      <c r="D5" s="101" t="s">
        <v>438</v>
      </c>
      <c r="E5" s="101" t="s">
        <v>267</v>
      </c>
      <c r="F5" s="101" t="s">
        <v>400</v>
      </c>
      <c r="G5" s="101" t="s">
        <v>401</v>
      </c>
      <c r="H5" s="101" t="s">
        <v>402</v>
      </c>
      <c r="I5" s="101" t="s">
        <v>403</v>
      </c>
      <c r="J5" s="102" t="s">
        <v>373</v>
      </c>
    </row>
    <row r="6" spans="1:15" ht="30.75" thickBot="1" x14ac:dyDescent="0.3">
      <c r="A6" s="265" t="s">
        <v>483</v>
      </c>
      <c r="B6" s="335"/>
      <c r="C6" s="335"/>
      <c r="D6" s="335"/>
      <c r="E6" s="335"/>
      <c r="F6" s="335"/>
      <c r="G6" s="335"/>
      <c r="H6" s="335"/>
      <c r="I6" s="335"/>
      <c r="J6" s="336"/>
    </row>
    <row r="7" spans="1:15" ht="15" customHeight="1" x14ac:dyDescent="0.25">
      <c r="A7" s="85" t="s">
        <v>120</v>
      </c>
      <c r="B7" s="337" t="s">
        <v>290</v>
      </c>
      <c r="C7" s="239"/>
      <c r="D7" s="240">
        <v>10</v>
      </c>
      <c r="E7" s="339" t="s">
        <v>54</v>
      </c>
      <c r="F7" s="241"/>
      <c r="G7" s="241"/>
      <c r="H7" s="242"/>
      <c r="I7" s="242"/>
      <c r="J7" s="67" t="s">
        <v>275</v>
      </c>
    </row>
    <row r="8" spans="1:15" ht="15" customHeight="1" x14ac:dyDescent="0.25">
      <c r="A8" s="86" t="s">
        <v>157</v>
      </c>
      <c r="B8" s="338"/>
      <c r="C8" s="91"/>
      <c r="D8" s="26">
        <v>20</v>
      </c>
      <c r="E8" s="339"/>
      <c r="F8" s="71"/>
      <c r="G8" s="71"/>
      <c r="H8" s="82"/>
      <c r="I8" s="82"/>
      <c r="J8" s="21"/>
    </row>
    <row r="9" spans="1:15" ht="15" customHeight="1" thickBot="1" x14ac:dyDescent="0.3">
      <c r="A9" s="87" t="s">
        <v>405</v>
      </c>
      <c r="B9" s="89"/>
      <c r="C9" s="92"/>
      <c r="D9" s="88">
        <f>D7+D8</f>
        <v>30</v>
      </c>
      <c r="E9" s="340"/>
      <c r="F9" s="72">
        <f>IFERROR(_xlfn.XLOOKUP(E7,'Ved 1 Del 1 Farlige kjem.'!$B$28:$B$32,'Ved 1 Del 1 Farlige kjem.'!$C$28:$C$32,,0),"")</f>
        <v>100</v>
      </c>
      <c r="G9" s="72">
        <f>IFERROR(_xlfn.XLOOKUP(E7,'Ved 1 Del 1 Farlige kjem.'!$B$28:$B$32,'Ved 1 Del 1 Farlige kjem.'!$D$28:$D$32,,0),"")</f>
        <v>500</v>
      </c>
      <c r="H9" s="83">
        <f t="shared" ref="H9" si="0">IFERROR(D9/F9,0)</f>
        <v>0.3</v>
      </c>
      <c r="I9" s="83">
        <f t="shared" ref="I9" si="1">IFERROR(D9/G9,0)</f>
        <v>0.06</v>
      </c>
      <c r="J9" s="51" t="s">
        <v>376</v>
      </c>
    </row>
    <row r="10" spans="1:15" ht="15" customHeight="1" x14ac:dyDescent="0.25">
      <c r="A10" s="85" t="s">
        <v>120</v>
      </c>
      <c r="B10" s="341" t="s">
        <v>124</v>
      </c>
      <c r="C10" s="90"/>
      <c r="D10" s="28">
        <v>50</v>
      </c>
      <c r="E10" s="343" t="s">
        <v>55</v>
      </c>
      <c r="F10" s="241"/>
      <c r="G10" s="241"/>
      <c r="H10" s="81"/>
      <c r="I10" s="81"/>
      <c r="J10" s="19" t="s">
        <v>275</v>
      </c>
    </row>
    <row r="11" spans="1:15" ht="15" customHeight="1" x14ac:dyDescent="0.25">
      <c r="A11" s="86" t="s">
        <v>157</v>
      </c>
      <c r="B11" s="342"/>
      <c r="C11" s="91"/>
      <c r="D11" s="26">
        <v>100</v>
      </c>
      <c r="E11" s="339"/>
      <c r="F11" s="71"/>
      <c r="G11" s="71"/>
      <c r="H11" s="82"/>
      <c r="I11" s="82"/>
      <c r="J11" s="21"/>
    </row>
    <row r="12" spans="1:15" ht="15" customHeight="1" thickBot="1" x14ac:dyDescent="0.3">
      <c r="A12" s="87" t="s">
        <v>405</v>
      </c>
      <c r="B12" s="89"/>
      <c r="C12" s="92"/>
      <c r="D12" s="88">
        <f t="shared" ref="D12" si="2">D10+D11</f>
        <v>150</v>
      </c>
      <c r="E12" s="340"/>
      <c r="F12" s="72">
        <f>IFERROR(_xlfn.XLOOKUP(E10,'Ved 1 Del 1 Farlige kjem.'!$B$28:$B$32,'Ved 1 Del 1 Farlige kjem.'!$C$28:$C$32,,0),"")</f>
        <v>100</v>
      </c>
      <c r="G12" s="72">
        <f>IFERROR(_xlfn.XLOOKUP(E10,'Ved 1 Del 1 Farlige kjem.'!$B$28:$B$32,'Ved 1 Del 1 Farlige kjem.'!$D$28:$D$32,,0),"")</f>
        <v>500</v>
      </c>
      <c r="H12" s="83">
        <f t="shared" ref="H12" si="3">IFERROR(D12/F12,0)</f>
        <v>1.5</v>
      </c>
      <c r="I12" s="83">
        <f t="shared" ref="I12" si="4">IFERROR(D12/G12,0)</f>
        <v>0.3</v>
      </c>
      <c r="J12" s="51" t="s">
        <v>376</v>
      </c>
    </row>
    <row r="13" spans="1:15" ht="15" customHeight="1" x14ac:dyDescent="0.25">
      <c r="A13" s="85" t="s">
        <v>120</v>
      </c>
      <c r="B13" s="341" t="s">
        <v>435</v>
      </c>
      <c r="C13" s="90"/>
      <c r="D13" s="28"/>
      <c r="E13" s="344" t="s">
        <v>276</v>
      </c>
      <c r="F13" s="241"/>
      <c r="G13" s="241"/>
      <c r="H13" s="81"/>
      <c r="I13" s="81"/>
      <c r="J13" s="19" t="s">
        <v>275</v>
      </c>
      <c r="O13" s="25"/>
    </row>
    <row r="14" spans="1:15" ht="15" customHeight="1" x14ac:dyDescent="0.25">
      <c r="A14" s="86" t="s">
        <v>157</v>
      </c>
      <c r="B14" s="342"/>
      <c r="C14" s="91"/>
      <c r="D14" s="26"/>
      <c r="E14" s="339"/>
      <c r="F14" s="71"/>
      <c r="G14" s="71"/>
      <c r="H14" s="82"/>
      <c r="I14" s="82"/>
      <c r="J14" s="21"/>
      <c r="O14" s="25"/>
    </row>
    <row r="15" spans="1:15" ht="15" customHeight="1" thickBot="1" x14ac:dyDescent="0.3">
      <c r="A15" s="87" t="s">
        <v>405</v>
      </c>
      <c r="B15" s="89"/>
      <c r="C15" s="92"/>
      <c r="D15" s="88">
        <f t="shared" ref="D15" si="5">D13+D14</f>
        <v>0</v>
      </c>
      <c r="E15" s="340"/>
      <c r="F15" s="72" t="str">
        <f>IFERROR(_xlfn.XLOOKUP(E13,'Ved 1 Del 1 Farlige kjem.'!$B$28:$B$32,'Ved 1 Del 1 Farlige kjem.'!$C$28:$C$32,,0),"")</f>
        <v/>
      </c>
      <c r="G15" s="72" t="str">
        <f>IFERROR(_xlfn.XLOOKUP(E13,'Ved 1 Del 1 Farlige kjem.'!$B$28:$B$32,'Ved 1 Del 1 Farlige kjem.'!$D$28:$D$32,,0),"")</f>
        <v/>
      </c>
      <c r="H15" s="83">
        <f t="shared" ref="H15" si="6">IFERROR(D15/F15,0)</f>
        <v>0</v>
      </c>
      <c r="I15" s="83">
        <f t="shared" ref="I15" si="7">IFERROR(D15/G15,0)</f>
        <v>0</v>
      </c>
      <c r="J15" s="51" t="s">
        <v>376</v>
      </c>
      <c r="O15" s="25"/>
    </row>
    <row r="16" spans="1:15" ht="15" customHeight="1" x14ac:dyDescent="0.25">
      <c r="A16" s="85" t="s">
        <v>120</v>
      </c>
      <c r="B16" s="341" t="s">
        <v>436</v>
      </c>
      <c r="C16" s="90"/>
      <c r="D16" s="28">
        <v>10</v>
      </c>
      <c r="E16" s="343" t="s">
        <v>281</v>
      </c>
      <c r="F16" s="241"/>
      <c r="G16" s="241"/>
      <c r="H16" s="81"/>
      <c r="I16" s="81"/>
      <c r="J16" s="19" t="s">
        <v>275</v>
      </c>
      <c r="O16" s="25"/>
    </row>
    <row r="17" spans="1:17" ht="15" customHeight="1" x14ac:dyDescent="0.25">
      <c r="A17" s="86" t="s">
        <v>157</v>
      </c>
      <c r="B17" s="342"/>
      <c r="C17" s="91"/>
      <c r="D17" s="26">
        <v>100</v>
      </c>
      <c r="E17" s="339"/>
      <c r="F17" s="71"/>
      <c r="G17" s="71"/>
      <c r="H17" s="82"/>
      <c r="I17" s="82"/>
      <c r="J17" s="21"/>
      <c r="O17" s="25"/>
    </row>
    <row r="18" spans="1:17" ht="15" customHeight="1" thickBot="1" x14ac:dyDescent="0.3">
      <c r="A18" s="87" t="s">
        <v>405</v>
      </c>
      <c r="B18" s="89"/>
      <c r="C18" s="92"/>
      <c r="D18" s="88">
        <f t="shared" ref="D18" si="8">D16+D17</f>
        <v>110</v>
      </c>
      <c r="E18" s="340"/>
      <c r="F18" s="72">
        <f>IFERROR(_xlfn.XLOOKUP(E16,'Ved 1 Del 1 Farlige kjem.'!$B$28:$B$32,'Ved 1 Del 1 Farlige kjem.'!$C$28:$C$32,,0),"")</f>
        <v>0</v>
      </c>
      <c r="G18" s="72">
        <f>IFERROR(_xlfn.XLOOKUP(E16,'Ved 1 Del 1 Farlige kjem.'!$B$28:$B$32,'Ved 1 Del 1 Farlige kjem.'!$D$28:$D$32,,0),"")</f>
        <v>0</v>
      </c>
      <c r="H18" s="83">
        <f t="shared" ref="H18" si="9">IFERROR(D18/F18,0)</f>
        <v>0</v>
      </c>
      <c r="I18" s="83">
        <f t="shared" ref="I18" si="10">IFERROR(D18/G18,0)</f>
        <v>0</v>
      </c>
      <c r="J18" s="51" t="s">
        <v>376</v>
      </c>
      <c r="O18" s="25"/>
    </row>
    <row r="19" spans="1:17" ht="15" customHeight="1" x14ac:dyDescent="0.25">
      <c r="A19" s="85" t="s">
        <v>120</v>
      </c>
      <c r="B19" s="337"/>
      <c r="C19" s="239"/>
      <c r="D19" s="240"/>
      <c r="E19" s="339"/>
      <c r="F19" s="241"/>
      <c r="G19" s="241"/>
      <c r="H19" s="81"/>
      <c r="I19" s="81"/>
      <c r="J19" s="19" t="s">
        <v>275</v>
      </c>
      <c r="O19" s="25"/>
    </row>
    <row r="20" spans="1:17" ht="15" customHeight="1" x14ac:dyDescent="0.25">
      <c r="A20" s="86" t="s">
        <v>157</v>
      </c>
      <c r="B20" s="338"/>
      <c r="C20" s="91"/>
      <c r="D20" s="26"/>
      <c r="E20" s="339"/>
      <c r="F20" s="71"/>
      <c r="G20" s="71"/>
      <c r="H20" s="82"/>
      <c r="I20" s="82"/>
      <c r="J20" s="21"/>
    </row>
    <row r="21" spans="1:17" ht="15" customHeight="1" thickBot="1" x14ac:dyDescent="0.3">
      <c r="A21" s="87" t="s">
        <v>405</v>
      </c>
      <c r="B21" s="89"/>
      <c r="C21" s="92"/>
      <c r="D21" s="88"/>
      <c r="E21" s="340"/>
      <c r="F21" s="72" t="str">
        <f>IFERROR(_xlfn.XLOOKUP(E19,'Ved 1 Del 1 Farlige kjem.'!$B$28:$B$32,'Ved 1 Del 1 Farlige kjem.'!$C$28:$C$32,,0),"")</f>
        <v/>
      </c>
      <c r="G21" s="72" t="str">
        <f>IFERROR(_xlfn.XLOOKUP(E19,'Ved 1 Del 1 Farlige kjem.'!$B$28:$B$32,'Ved 1 Del 1 Farlige kjem.'!$D$28:$D$32,,0),"")</f>
        <v/>
      </c>
      <c r="H21" s="83">
        <f t="shared" ref="H21" si="11">IFERROR(D21/F21,0)</f>
        <v>0</v>
      </c>
      <c r="I21" s="83">
        <f t="shared" ref="I21" si="12">IFERROR(D21/G21,0)</f>
        <v>0</v>
      </c>
      <c r="J21" s="51" t="s">
        <v>376</v>
      </c>
      <c r="O21" s="25"/>
    </row>
    <row r="22" spans="1:17" ht="15" customHeight="1" x14ac:dyDescent="0.25">
      <c r="A22" s="85" t="s">
        <v>120</v>
      </c>
      <c r="B22" s="337"/>
      <c r="C22" s="239"/>
      <c r="D22" s="240"/>
      <c r="E22" s="339"/>
      <c r="F22" s="241"/>
      <c r="G22" s="241"/>
      <c r="H22" s="81"/>
      <c r="I22" s="81"/>
      <c r="J22" s="19" t="s">
        <v>275</v>
      </c>
    </row>
    <row r="23" spans="1:17" ht="15" customHeight="1" x14ac:dyDescent="0.25">
      <c r="A23" s="86" t="s">
        <v>157</v>
      </c>
      <c r="B23" s="338"/>
      <c r="C23" s="91"/>
      <c r="D23" s="26"/>
      <c r="E23" s="339"/>
      <c r="F23" s="71"/>
      <c r="G23" s="71"/>
      <c r="H23" s="82"/>
      <c r="I23" s="82"/>
      <c r="J23" s="21"/>
      <c r="O23" s="25"/>
    </row>
    <row r="24" spans="1:17" ht="15" customHeight="1" thickBot="1" x14ac:dyDescent="0.3">
      <c r="A24" s="87" t="s">
        <v>405</v>
      </c>
      <c r="B24" s="89"/>
      <c r="C24" s="92"/>
      <c r="D24" s="88"/>
      <c r="E24" s="340"/>
      <c r="F24" s="72" t="str">
        <f>IFERROR(_xlfn.XLOOKUP(E22,'Ved 1 Del 1 Farlige kjem.'!$B$28:$B$32,'Ved 1 Del 1 Farlige kjem.'!$C$28:$C$32,,0),"")</f>
        <v/>
      </c>
      <c r="G24" s="72" t="str">
        <f>IFERROR(_xlfn.XLOOKUP(E22,'Ved 1 Del 1 Farlige kjem.'!$B$28:$B$32,'Ved 1 Del 1 Farlige kjem.'!$D$28:$D$32,,0),"")</f>
        <v/>
      </c>
      <c r="H24" s="83">
        <f t="shared" ref="H24" si="13">IFERROR(D24/F24,0)</f>
        <v>0</v>
      </c>
      <c r="I24" s="83">
        <f t="shared" ref="I24" si="14">IFERROR(D24/G24,0)</f>
        <v>0</v>
      </c>
      <c r="J24" s="51" t="s">
        <v>376</v>
      </c>
      <c r="N24" s="25"/>
      <c r="O24" s="25"/>
      <c r="P24" s="25"/>
      <c r="Q24" s="25"/>
    </row>
    <row r="25" spans="1:17" ht="15" customHeight="1" x14ac:dyDescent="0.25">
      <c r="A25" s="85" t="s">
        <v>120</v>
      </c>
      <c r="B25" s="337"/>
      <c r="C25" s="239"/>
      <c r="D25" s="240"/>
      <c r="E25" s="339"/>
      <c r="F25" s="241"/>
      <c r="G25" s="241"/>
      <c r="H25" s="81"/>
      <c r="I25" s="81"/>
      <c r="J25" s="19" t="s">
        <v>275</v>
      </c>
    </row>
    <row r="26" spans="1:17" ht="15" customHeight="1" x14ac:dyDescent="0.25">
      <c r="A26" s="86" t="s">
        <v>157</v>
      </c>
      <c r="B26" s="338"/>
      <c r="C26" s="91"/>
      <c r="D26" s="26"/>
      <c r="E26" s="339"/>
      <c r="F26" s="71"/>
      <c r="G26" s="71"/>
      <c r="H26" s="82"/>
      <c r="I26" s="82"/>
      <c r="J26" s="21"/>
    </row>
    <row r="27" spans="1:17" ht="15" customHeight="1" thickBot="1" x14ac:dyDescent="0.3">
      <c r="A27" s="87" t="s">
        <v>405</v>
      </c>
      <c r="B27" s="89"/>
      <c r="C27" s="92"/>
      <c r="D27" s="88"/>
      <c r="E27" s="340"/>
      <c r="F27" s="72" t="str">
        <f>IFERROR(_xlfn.XLOOKUP(E25,'Ved 1 Del 1 Farlige kjem.'!$B$28:$B$32,'Ved 1 Del 1 Farlige kjem.'!$C$28:$C$32,,0),"")</f>
        <v/>
      </c>
      <c r="G27" s="72" t="str">
        <f>IFERROR(_xlfn.XLOOKUP(E25,'Ved 1 Del 1 Farlige kjem.'!$B$28:$B$32,'Ved 1 Del 1 Farlige kjem.'!$D$28:$D$32,,0),"")</f>
        <v/>
      </c>
      <c r="H27" s="83">
        <f t="shared" ref="H27" si="15">IFERROR(D27/F27,0)</f>
        <v>0</v>
      </c>
      <c r="I27" s="83">
        <f t="shared" ref="I27" si="16">IFERROR(D27/G27,0)</f>
        <v>0</v>
      </c>
      <c r="J27" s="51" t="s">
        <v>376</v>
      </c>
    </row>
    <row r="28" spans="1:17" ht="15" customHeight="1" x14ac:dyDescent="0.25">
      <c r="A28" s="85" t="s">
        <v>120</v>
      </c>
      <c r="B28" s="337"/>
      <c r="C28" s="239"/>
      <c r="D28" s="240"/>
      <c r="E28" s="339"/>
      <c r="F28" s="241"/>
      <c r="G28" s="241"/>
      <c r="H28" s="81"/>
      <c r="I28" s="81"/>
      <c r="J28" s="19" t="s">
        <v>275</v>
      </c>
    </row>
    <row r="29" spans="1:17" ht="15" customHeight="1" x14ac:dyDescent="0.25">
      <c r="A29" s="86" t="s">
        <v>157</v>
      </c>
      <c r="B29" s="338"/>
      <c r="C29" s="91"/>
      <c r="D29" s="26"/>
      <c r="E29" s="339"/>
      <c r="F29" s="71"/>
      <c r="G29" s="71"/>
      <c r="H29" s="82"/>
      <c r="I29" s="82"/>
      <c r="J29" s="21"/>
    </row>
    <row r="30" spans="1:17" ht="15" customHeight="1" thickBot="1" x14ac:dyDescent="0.3">
      <c r="A30" s="87" t="s">
        <v>405</v>
      </c>
      <c r="B30" s="89"/>
      <c r="C30" s="92"/>
      <c r="D30" s="88"/>
      <c r="E30" s="340"/>
      <c r="F30" s="72" t="str">
        <f>IFERROR(_xlfn.XLOOKUP(E28,'Ved 1 Del 1 Farlige kjem.'!$B$28:$B$32,'Ved 1 Del 1 Farlige kjem.'!$C$28:$C$32,,0),"")</f>
        <v/>
      </c>
      <c r="G30" s="72" t="str">
        <f>IFERROR(_xlfn.XLOOKUP(E28,'Ved 1 Del 1 Farlige kjem.'!$B$28:$B$32,'Ved 1 Del 1 Farlige kjem.'!$D$28:$D$32,,0),"")</f>
        <v/>
      </c>
      <c r="H30" s="83">
        <f t="shared" ref="H30" si="17">IFERROR(D30/F30,0)</f>
        <v>0</v>
      </c>
      <c r="I30" s="83">
        <f t="shared" ref="I30" si="18">IFERROR(D30/G30,0)</f>
        <v>0</v>
      </c>
      <c r="J30" s="51" t="s">
        <v>376</v>
      </c>
    </row>
    <row r="31" spans="1:17" ht="15" customHeight="1" x14ac:dyDescent="0.25">
      <c r="A31" s="85" t="s">
        <v>120</v>
      </c>
      <c r="B31" s="337"/>
      <c r="C31" s="239"/>
      <c r="D31" s="240"/>
      <c r="E31" s="339"/>
      <c r="F31" s="241"/>
      <c r="G31" s="241"/>
      <c r="H31" s="81"/>
      <c r="I31" s="81"/>
      <c r="J31" s="19" t="s">
        <v>275</v>
      </c>
    </row>
    <row r="32" spans="1:17" ht="15" customHeight="1" x14ac:dyDescent="0.25">
      <c r="A32" s="86" t="s">
        <v>157</v>
      </c>
      <c r="B32" s="338"/>
      <c r="C32" s="91"/>
      <c r="D32" s="26"/>
      <c r="E32" s="339"/>
      <c r="F32" s="71"/>
      <c r="G32" s="71"/>
      <c r="H32" s="82"/>
      <c r="I32" s="82"/>
      <c r="J32" s="21"/>
    </row>
    <row r="33" spans="1:12" ht="15" customHeight="1" thickBot="1" x14ac:dyDescent="0.3">
      <c r="A33" s="87" t="s">
        <v>405</v>
      </c>
      <c r="B33" s="89"/>
      <c r="C33" s="92"/>
      <c r="D33" s="88"/>
      <c r="E33" s="340"/>
      <c r="F33" s="72" t="str">
        <f>IFERROR(_xlfn.XLOOKUP(E31,'Ved 1 Del 1 Farlige kjem.'!$B$28:$B$32,'Ved 1 Del 1 Farlige kjem.'!$C$28:$C$32,,0),"")</f>
        <v/>
      </c>
      <c r="G33" s="72" t="str">
        <f>IFERROR(_xlfn.XLOOKUP(E31,'Ved 1 Del 1 Farlige kjem.'!$B$28:$B$32,'Ved 1 Del 1 Farlige kjem.'!$D$28:$D$32,,0),"")</f>
        <v/>
      </c>
      <c r="H33" s="83">
        <f t="shared" ref="H33" si="19">IFERROR(D33/F33,0)</f>
        <v>0</v>
      </c>
      <c r="I33" s="83">
        <f t="shared" ref="I33" si="20">IFERROR(D33/G33,0)</f>
        <v>0</v>
      </c>
      <c r="J33" s="51" t="s">
        <v>376</v>
      </c>
      <c r="L33" s="9"/>
    </row>
    <row r="34" spans="1:12" ht="15" customHeight="1" thickBot="1" x14ac:dyDescent="0.3">
      <c r="A34" s="264" t="s">
        <v>484</v>
      </c>
      <c r="B34" s="63"/>
      <c r="C34" s="47"/>
      <c r="D34" s="47"/>
      <c r="E34" s="47"/>
      <c r="F34" s="64" t="s">
        <v>380</v>
      </c>
      <c r="G34" s="65" t="s">
        <v>380</v>
      </c>
      <c r="H34" s="66"/>
      <c r="I34" s="66"/>
      <c r="J34" s="62"/>
      <c r="L34" s="9"/>
    </row>
    <row r="35" spans="1:12" ht="15" customHeight="1" x14ac:dyDescent="0.25">
      <c r="A35" s="93" t="s">
        <v>120</v>
      </c>
      <c r="B35" s="345" t="s">
        <v>394</v>
      </c>
      <c r="C35" s="94"/>
      <c r="D35" s="18">
        <v>10</v>
      </c>
      <c r="E35" s="347" t="s">
        <v>386</v>
      </c>
      <c r="F35" s="74">
        <f>IFERROR(_xlfn.XLOOKUP(B35,'Ved 1 Del 2 Spesifiserte kjem.'!$A$6:$A$61,'Ved 1 Del 2 Spesifiserte kjem.'!$C$6:$C$61,,0),"")</f>
        <v>2500</v>
      </c>
      <c r="G35" s="74">
        <f>IFERROR(_xlfn.XLOOKUP(B35,'Ved 1 Del 2 Spesifiserte kjem.'!$A$6:$A$61,'Ved 1 Del 2 Spesifiserte kjem.'!$D$6:$D$61,,0),"")</f>
        <v>25000</v>
      </c>
      <c r="H35" s="75"/>
      <c r="I35" s="75"/>
      <c r="J35" s="19" t="s">
        <v>580</v>
      </c>
    </row>
    <row r="36" spans="1:12" x14ac:dyDescent="0.25">
      <c r="A36" s="86" t="s">
        <v>157</v>
      </c>
      <c r="B36" s="346"/>
      <c r="C36" s="84"/>
      <c r="D36" s="5">
        <v>10</v>
      </c>
      <c r="E36" s="348"/>
      <c r="F36" s="76" t="str">
        <f>+IFERROR(VLOOKUP(B36,'Ved 1 Del 2 Spesifiserte kjem.'!$A$6:$E$61,3),"")</f>
        <v/>
      </c>
      <c r="G36" s="76" t="str">
        <f>+IFERROR(VLOOKUP(B36,'Ved 1 Del 2 Spesifiserte kjem.'!$A$6:$E$61,4),"")</f>
        <v/>
      </c>
      <c r="H36" s="77"/>
      <c r="I36" s="77"/>
      <c r="J36" s="21"/>
    </row>
    <row r="37" spans="1:12" ht="15.75" thickBot="1" x14ac:dyDescent="0.3">
      <c r="A37" s="87" t="s">
        <v>405</v>
      </c>
      <c r="B37" s="89"/>
      <c r="C37" s="95"/>
      <c r="D37" s="78">
        <v>10</v>
      </c>
      <c r="E37" s="349"/>
      <c r="F37" s="78" t="str">
        <f>+IFERROR(VLOOKUP(B37,'Ved 1 Del 2 Spesifiserte kjem.'!$A$6:$E$61,3),"")</f>
        <v/>
      </c>
      <c r="G37" s="78" t="str">
        <f>+IFERROR(VLOOKUP(B37,'Ved 1 Del 2 Spesifiserte kjem.'!$A$6:$E$61,4),"")</f>
        <v/>
      </c>
      <c r="H37" s="79">
        <f>IFERROR(D37/F35,0)</f>
        <v>4.0000000000000001E-3</v>
      </c>
      <c r="I37" s="79">
        <f>IFERROR(D37/G35,0)</f>
        <v>4.0000000000000002E-4</v>
      </c>
      <c r="J37" s="51"/>
    </row>
    <row r="38" spans="1:12" ht="15" customHeight="1" x14ac:dyDescent="0.25">
      <c r="A38" s="93" t="s">
        <v>120</v>
      </c>
      <c r="B38" s="345" t="s">
        <v>395</v>
      </c>
      <c r="C38" s="94"/>
      <c r="D38" s="18">
        <v>10</v>
      </c>
      <c r="E38" s="347" t="s">
        <v>386</v>
      </c>
      <c r="F38" s="74">
        <f>IFERROR(_xlfn.XLOOKUP(B38,'Ved 1 Del 2 Spesifiserte kjem.'!$A$6:$A$61,'Ved 1 Del 2 Spesifiserte kjem.'!$C$6:$C$61,,0),"")</f>
        <v>2500</v>
      </c>
      <c r="G38" s="74">
        <f>IFERROR(_xlfn.XLOOKUP(B38,'Ved 1 Del 2 Spesifiserte kjem.'!$A$6:$A$61,'Ved 1 Del 2 Spesifiserte kjem.'!$D$6:$D$61,,0),"")</f>
        <v>25000</v>
      </c>
      <c r="H38" s="75"/>
      <c r="I38" s="75"/>
      <c r="J38" s="19"/>
    </row>
    <row r="39" spans="1:12" x14ac:dyDescent="0.25">
      <c r="A39" s="86" t="s">
        <v>157</v>
      </c>
      <c r="B39" s="346"/>
      <c r="C39" s="84"/>
      <c r="D39" s="5">
        <v>10</v>
      </c>
      <c r="E39" s="348"/>
      <c r="F39" s="76" t="str">
        <f>+IFERROR(VLOOKUP(B39,'Ved 1 Del 2 Spesifiserte kjem.'!$A$6:$E$61,3),"")</f>
        <v/>
      </c>
      <c r="G39" s="76" t="str">
        <f>+IFERROR(VLOOKUP(B39,'Ved 1 Del 2 Spesifiserte kjem.'!$A$6:$E$61,4),"")</f>
        <v/>
      </c>
      <c r="H39" s="77"/>
      <c r="I39" s="77"/>
      <c r="J39" s="21"/>
    </row>
    <row r="40" spans="1:12" ht="15.75" thickBot="1" x14ac:dyDescent="0.3">
      <c r="A40" s="87" t="s">
        <v>405</v>
      </c>
      <c r="B40" s="89"/>
      <c r="C40" s="95"/>
      <c r="D40" s="78">
        <v>10</v>
      </c>
      <c r="E40" s="349"/>
      <c r="F40" s="78" t="str">
        <f>+IFERROR(VLOOKUP(B40,'Ved 1 Del 2 Spesifiserte kjem.'!$A$6:$E$61,3),"")</f>
        <v/>
      </c>
      <c r="G40" s="78" t="str">
        <f>+IFERROR(VLOOKUP(B40,'Ved 1 Del 2 Spesifiserte kjem.'!$A$6:$E$61,4),"")</f>
        <v/>
      </c>
      <c r="H40" s="79">
        <f t="shared" ref="H40" si="21">IFERROR(D40/F38,0)</f>
        <v>4.0000000000000001E-3</v>
      </c>
      <c r="I40" s="79">
        <f t="shared" ref="I40" si="22">IFERROR(D40/G38,0)</f>
        <v>4.0000000000000002E-4</v>
      </c>
      <c r="J40" s="51"/>
    </row>
    <row r="41" spans="1:12" ht="15" customHeight="1" x14ac:dyDescent="0.25">
      <c r="A41" s="93" t="s">
        <v>120</v>
      </c>
      <c r="B41" s="345" t="s">
        <v>397</v>
      </c>
      <c r="C41" s="94"/>
      <c r="D41" s="18">
        <v>10</v>
      </c>
      <c r="E41" s="347" t="s">
        <v>386</v>
      </c>
      <c r="F41" s="74">
        <f>IFERROR(_xlfn.XLOOKUP(B41,'Ved 1 Del 2 Spesifiserte kjem.'!$A$6:$A$61,'Ved 1 Del 2 Spesifiserte kjem.'!$C$6:$C$61,,0),"")</f>
        <v>2500</v>
      </c>
      <c r="G41" s="74">
        <f>IFERROR(_xlfn.XLOOKUP(B41,'Ved 1 Del 2 Spesifiserte kjem.'!$A$6:$A$61,'Ved 1 Del 2 Spesifiserte kjem.'!$D$6:$D$61,,0),"")</f>
        <v>25000</v>
      </c>
      <c r="H41" s="75"/>
      <c r="I41" s="75"/>
      <c r="J41" s="19"/>
    </row>
    <row r="42" spans="1:12" x14ac:dyDescent="0.25">
      <c r="A42" s="86" t="s">
        <v>157</v>
      </c>
      <c r="B42" s="346"/>
      <c r="C42" s="84"/>
      <c r="D42" s="5">
        <v>10</v>
      </c>
      <c r="E42" s="348"/>
      <c r="F42" s="76" t="str">
        <f>+IFERROR(VLOOKUP(B42,'Ved 1 Del 2 Spesifiserte kjem.'!$A$6:$E$61,3),"")</f>
        <v/>
      </c>
      <c r="G42" s="76" t="str">
        <f>+IFERROR(VLOOKUP(B42,'Ved 1 Del 2 Spesifiserte kjem.'!$A$6:$E$61,4),"")</f>
        <v/>
      </c>
      <c r="H42" s="77"/>
      <c r="I42" s="77"/>
      <c r="J42" s="21"/>
    </row>
    <row r="43" spans="1:12" ht="15.75" thickBot="1" x14ac:dyDescent="0.3">
      <c r="A43" s="87" t="s">
        <v>405</v>
      </c>
      <c r="B43" s="89"/>
      <c r="C43" s="95"/>
      <c r="D43" s="78">
        <v>10</v>
      </c>
      <c r="E43" s="349"/>
      <c r="F43" s="78" t="str">
        <f>+IFERROR(VLOOKUP(B43,'Ved 1 Del 2 Spesifiserte kjem.'!$A$6:$E$61,3),"")</f>
        <v/>
      </c>
      <c r="G43" s="78" t="str">
        <f>+IFERROR(VLOOKUP(B43,'Ved 1 Del 2 Spesifiserte kjem.'!$A$6:$E$61,4),"")</f>
        <v/>
      </c>
      <c r="H43" s="79">
        <f t="shared" ref="H43" si="23">IFERROR(D43/F41,0)</f>
        <v>4.0000000000000001E-3</v>
      </c>
      <c r="I43" s="79">
        <f t="shared" ref="I43" si="24">IFERROR(D43/G41,0)</f>
        <v>4.0000000000000002E-4</v>
      </c>
      <c r="J43" s="51"/>
    </row>
    <row r="44" spans="1:12" ht="15" customHeight="1" x14ac:dyDescent="0.25">
      <c r="A44" s="93" t="s">
        <v>120</v>
      </c>
      <c r="B44" s="345" t="s">
        <v>396</v>
      </c>
      <c r="C44" s="94"/>
      <c r="D44" s="18">
        <v>10</v>
      </c>
      <c r="E44" s="347" t="s">
        <v>386</v>
      </c>
      <c r="F44" s="74" t="str">
        <f>IFERROR(_xlfn.XLOOKUP(B44,'Ved 1 Del 2 Spesifiserte kjem.'!$A$6:$A$61,'Ved 1 Del 2 Spesifiserte kjem.'!$C$6:$C$61,,0),"")</f>
        <v/>
      </c>
      <c r="G44" s="74" t="str">
        <f>IFERROR(_xlfn.XLOOKUP(B44,'Ved 1 Del 2 Spesifiserte kjem.'!$A$6:$A$61,'Ved 1 Del 2 Spesifiserte kjem.'!$D$6:$D$61,,0),"")</f>
        <v/>
      </c>
      <c r="H44" s="75"/>
      <c r="I44" s="75"/>
      <c r="J44" s="19"/>
    </row>
    <row r="45" spans="1:12" x14ac:dyDescent="0.25">
      <c r="A45" s="86" t="s">
        <v>157</v>
      </c>
      <c r="B45" s="346"/>
      <c r="C45" s="84"/>
      <c r="D45" s="5">
        <v>10</v>
      </c>
      <c r="E45" s="348"/>
      <c r="F45" s="76" t="str">
        <f>+IFERROR(VLOOKUP(B45,'Ved 1 Del 2 Spesifiserte kjem.'!$A$6:$E$61,3),"")</f>
        <v/>
      </c>
      <c r="G45" s="76" t="str">
        <f>+IFERROR(VLOOKUP(B45,'Ved 1 Del 2 Spesifiserte kjem.'!$A$6:$E$61,4),"")</f>
        <v/>
      </c>
      <c r="H45" s="77"/>
      <c r="I45" s="77"/>
      <c r="J45" s="21"/>
    </row>
    <row r="46" spans="1:12" ht="15" customHeight="1" thickBot="1" x14ac:dyDescent="0.3">
      <c r="A46" s="87" t="s">
        <v>405</v>
      </c>
      <c r="B46" s="89"/>
      <c r="C46" s="95"/>
      <c r="D46" s="78">
        <v>10</v>
      </c>
      <c r="E46" s="349"/>
      <c r="F46" s="78" t="str">
        <f>+IFERROR(VLOOKUP(B46,'Ved 1 Del 2 Spesifiserte kjem.'!$A$6:$E$61,3),"")</f>
        <v/>
      </c>
      <c r="G46" s="78" t="str">
        <f>+IFERROR(VLOOKUP(B46,'Ved 1 Del 2 Spesifiserte kjem.'!$A$6:$E$61,4),"")</f>
        <v/>
      </c>
      <c r="H46" s="79">
        <f t="shared" ref="H46" si="25">IFERROR(D46/F44,0)</f>
        <v>0</v>
      </c>
      <c r="I46" s="79">
        <f t="shared" ref="I46" si="26">IFERROR(D46/G44,0)</f>
        <v>0</v>
      </c>
      <c r="J46" s="51"/>
    </row>
    <row r="47" spans="1:12" ht="15" customHeight="1" x14ac:dyDescent="0.25">
      <c r="A47" s="93" t="s">
        <v>120</v>
      </c>
      <c r="B47" s="345" t="s">
        <v>398</v>
      </c>
      <c r="C47" s="94"/>
      <c r="D47" s="18">
        <v>10</v>
      </c>
      <c r="E47" s="347" t="s">
        <v>386</v>
      </c>
      <c r="F47" s="74" t="str">
        <f>IFERROR(_xlfn.XLOOKUP(B47,'Ved 1 Del 2 Spesifiserte kjem.'!$A$6:$A$61,'Ved 1 Del 2 Spesifiserte kjem.'!$C$6:$C$61,,0),"")</f>
        <v/>
      </c>
      <c r="G47" s="74" t="str">
        <f>IFERROR(_xlfn.XLOOKUP(B47,'Ved 1 Del 2 Spesifiserte kjem.'!$A$6:$A$61,'Ved 1 Del 2 Spesifiserte kjem.'!$D$6:$D$61,,0),"")</f>
        <v/>
      </c>
      <c r="H47" s="75"/>
      <c r="I47" s="75"/>
      <c r="J47" s="19"/>
    </row>
    <row r="48" spans="1:12" x14ac:dyDescent="0.25">
      <c r="A48" s="86" t="s">
        <v>157</v>
      </c>
      <c r="B48" s="346"/>
      <c r="C48" s="84"/>
      <c r="D48" s="5">
        <v>10</v>
      </c>
      <c r="E48" s="348"/>
      <c r="F48" s="76" t="str">
        <f>+IFERROR(VLOOKUP(B48,'Ved 1 Del 2 Spesifiserte kjem.'!$A$6:$E$61,3),"")</f>
        <v/>
      </c>
      <c r="G48" s="76" t="str">
        <f>+IFERROR(VLOOKUP(B48,'Ved 1 Del 2 Spesifiserte kjem.'!$A$6:$E$61,4),"")</f>
        <v/>
      </c>
      <c r="H48" s="77"/>
      <c r="I48" s="77"/>
      <c r="J48" s="21"/>
    </row>
    <row r="49" spans="1:10" ht="15.75" thickBot="1" x14ac:dyDescent="0.3">
      <c r="A49" s="87" t="s">
        <v>405</v>
      </c>
      <c r="B49" s="89"/>
      <c r="C49" s="95"/>
      <c r="D49" s="78">
        <v>10</v>
      </c>
      <c r="E49" s="349"/>
      <c r="F49" s="78" t="str">
        <f>+IFERROR(VLOOKUP(B49,'Ved 1 Del 2 Spesifiserte kjem.'!$A$6:$E$61,3),"")</f>
        <v/>
      </c>
      <c r="G49" s="78" t="str">
        <f>+IFERROR(VLOOKUP(B49,'Ved 1 Del 2 Spesifiserte kjem.'!$A$6:$E$61,4),"")</f>
        <v/>
      </c>
      <c r="H49" s="79">
        <f t="shared" ref="H49" si="27">IFERROR(D49/F47,0)</f>
        <v>0</v>
      </c>
      <c r="I49" s="79">
        <f t="shared" ref="I49" si="28">IFERROR(D49/G47,0)</f>
        <v>0</v>
      </c>
      <c r="J49" s="51"/>
    </row>
    <row r="50" spans="1:10" ht="15" customHeight="1" x14ac:dyDescent="0.25">
      <c r="A50" s="93" t="s">
        <v>120</v>
      </c>
      <c r="B50" s="345" t="s">
        <v>223</v>
      </c>
      <c r="C50" s="94"/>
      <c r="D50" s="18">
        <v>10</v>
      </c>
      <c r="E50" s="347" t="s">
        <v>386</v>
      </c>
      <c r="F50" s="74">
        <f>IFERROR(_xlfn.XLOOKUP(B50,'Ved 1 Del 2 Spesifiserte kjem.'!$A$6:$A$61,'Ved 1 Del 2 Spesifiserte kjem.'!$C$6:$C$61,,0),"")</f>
        <v>5000</v>
      </c>
      <c r="G50" s="74">
        <f>IFERROR(_xlfn.XLOOKUP(B50,'Ved 1 Del 2 Spesifiserte kjem.'!$A$6:$A$61,'Ved 1 Del 2 Spesifiserte kjem.'!$D$6:$D$61,,0),"")</f>
        <v>10000</v>
      </c>
      <c r="H50" s="75"/>
      <c r="I50" s="75"/>
      <c r="J50" s="19"/>
    </row>
    <row r="51" spans="1:10" x14ac:dyDescent="0.25">
      <c r="A51" s="86" t="s">
        <v>157</v>
      </c>
      <c r="B51" s="346"/>
      <c r="C51" s="84"/>
      <c r="D51" s="5">
        <v>10</v>
      </c>
      <c r="E51" s="348"/>
      <c r="F51" s="76" t="str">
        <f>+IFERROR(VLOOKUP(B51,'Ved 1 Del 2 Spesifiserte kjem.'!$A$6:$E$61,3),"")</f>
        <v/>
      </c>
      <c r="G51" s="76" t="str">
        <f>+IFERROR(VLOOKUP(B51,'Ved 1 Del 2 Spesifiserte kjem.'!$A$6:$E$61,4),"")</f>
        <v/>
      </c>
      <c r="H51" s="77"/>
      <c r="I51" s="77"/>
      <c r="J51" s="21"/>
    </row>
    <row r="52" spans="1:10" ht="15.75" thickBot="1" x14ac:dyDescent="0.3">
      <c r="A52" s="87" t="s">
        <v>405</v>
      </c>
      <c r="B52" s="89"/>
      <c r="C52" s="95"/>
      <c r="D52" s="78">
        <v>10</v>
      </c>
      <c r="E52" s="349"/>
      <c r="F52" s="78" t="str">
        <f>+IFERROR(VLOOKUP(B52,'Ved 1 Del 2 Spesifiserte kjem.'!$A$6:$E$61,3),"")</f>
        <v/>
      </c>
      <c r="G52" s="78" t="str">
        <f>+IFERROR(VLOOKUP(B52,'Ved 1 Del 2 Spesifiserte kjem.'!$A$6:$E$61,4),"")</f>
        <v/>
      </c>
      <c r="H52" s="79">
        <f t="shared" ref="H52" si="29">IFERROR(D52/F50,0)</f>
        <v>2E-3</v>
      </c>
      <c r="I52" s="79">
        <f t="shared" ref="I52" si="30">IFERROR(D52/G50,0)</f>
        <v>1E-3</v>
      </c>
      <c r="J52" s="51"/>
    </row>
    <row r="53" spans="1:10" x14ac:dyDescent="0.25">
      <c r="A53" s="93" t="s">
        <v>120</v>
      </c>
      <c r="B53" s="345" t="s">
        <v>224</v>
      </c>
      <c r="C53" s="94"/>
      <c r="D53" s="18">
        <v>10</v>
      </c>
      <c r="E53" s="347" t="s">
        <v>386</v>
      </c>
      <c r="F53" s="74">
        <f>IFERROR(_xlfn.XLOOKUP(B53,'Ved 1 Del 2 Spesifiserte kjem.'!$A$6:$A$61,'Ved 1 Del 2 Spesifiserte kjem.'!$C$6:$C$61,,0),"")</f>
        <v>1250</v>
      </c>
      <c r="G53" s="74">
        <f>IFERROR(_xlfn.XLOOKUP(B53,'Ved 1 Del 2 Spesifiserte kjem.'!$A$6:$A$61,'Ved 1 Del 2 Spesifiserte kjem.'!$D$6:$D$61,,0),"")</f>
        <v>5000</v>
      </c>
      <c r="H53" s="75"/>
      <c r="I53" s="75"/>
      <c r="J53" s="19"/>
    </row>
    <row r="54" spans="1:10" x14ac:dyDescent="0.25">
      <c r="A54" s="86" t="s">
        <v>157</v>
      </c>
      <c r="B54" s="346"/>
      <c r="C54" s="84"/>
      <c r="D54" s="5">
        <v>10</v>
      </c>
      <c r="E54" s="348"/>
      <c r="F54" s="76" t="str">
        <f>+IFERROR(VLOOKUP(B54,'Ved 1 Del 2 Spesifiserte kjem.'!$A$6:$E$61,3),"")</f>
        <v/>
      </c>
      <c r="G54" s="76" t="str">
        <f>+IFERROR(VLOOKUP(B54,'Ved 1 Del 2 Spesifiserte kjem.'!$A$6:$E$61,4),"")</f>
        <v/>
      </c>
      <c r="H54" s="77"/>
      <c r="I54" s="77"/>
      <c r="J54" s="21"/>
    </row>
    <row r="55" spans="1:10" ht="15.75" thickBot="1" x14ac:dyDescent="0.3">
      <c r="A55" s="87" t="s">
        <v>405</v>
      </c>
      <c r="B55" s="89"/>
      <c r="C55" s="95"/>
      <c r="D55" s="78">
        <v>10</v>
      </c>
      <c r="E55" s="349"/>
      <c r="F55" s="78" t="str">
        <f>+IFERROR(VLOOKUP(B55,'Ved 1 Del 2 Spesifiserte kjem.'!$A$6:$E$61,3),"")</f>
        <v/>
      </c>
      <c r="G55" s="78" t="str">
        <f>+IFERROR(VLOOKUP(B55,'Ved 1 Del 2 Spesifiserte kjem.'!$A$6:$E$61,4),"")</f>
        <v/>
      </c>
      <c r="H55" s="79">
        <f t="shared" ref="H55" si="31">IFERROR(D55/F53,0)</f>
        <v>8.0000000000000002E-3</v>
      </c>
      <c r="I55" s="79">
        <f t="shared" ref="I55" si="32">IFERROR(D55/G53,0)</f>
        <v>2E-3</v>
      </c>
      <c r="J55" s="51"/>
    </row>
    <row r="56" spans="1:10" ht="15" customHeight="1" x14ac:dyDescent="0.25">
      <c r="A56" s="93" t="s">
        <v>120</v>
      </c>
      <c r="B56" s="345" t="s">
        <v>225</v>
      </c>
      <c r="C56" s="94"/>
      <c r="D56" s="18">
        <v>10</v>
      </c>
      <c r="E56" s="347" t="s">
        <v>386</v>
      </c>
      <c r="F56" s="74">
        <f>IFERROR(_xlfn.XLOOKUP(B56,'Ved 1 Del 2 Spesifiserte kjem.'!$A$6:$A$61,'Ved 1 Del 2 Spesifiserte kjem.'!$C$6:$C$61,,0),"")</f>
        <v>350</v>
      </c>
      <c r="G56" s="74">
        <f>IFERROR(_xlfn.XLOOKUP(B56,'Ved 1 Del 2 Spesifiserte kjem.'!$A$6:$A$61,'Ved 1 Del 2 Spesifiserte kjem.'!$D$6:$D$61,,0),"")</f>
        <v>2500</v>
      </c>
      <c r="H56" s="75"/>
      <c r="I56" s="75"/>
      <c r="J56" s="19"/>
    </row>
    <row r="57" spans="1:10" x14ac:dyDescent="0.25">
      <c r="A57" s="86" t="s">
        <v>157</v>
      </c>
      <c r="B57" s="346"/>
      <c r="C57" s="84"/>
      <c r="D57" s="5">
        <v>10</v>
      </c>
      <c r="E57" s="348"/>
      <c r="F57" s="76" t="str">
        <f>+IFERROR(VLOOKUP(B57,'Ved 1 Del 2 Spesifiserte kjem.'!$A$6:$E$61,3),"")</f>
        <v/>
      </c>
      <c r="G57" s="76" t="str">
        <f>+IFERROR(VLOOKUP(B57,'Ved 1 Del 2 Spesifiserte kjem.'!$A$6:$E$61,4),"")</f>
        <v/>
      </c>
      <c r="H57" s="77"/>
      <c r="I57" s="77"/>
      <c r="J57" s="21"/>
    </row>
    <row r="58" spans="1:10" ht="15.75" thickBot="1" x14ac:dyDescent="0.3">
      <c r="A58" s="87" t="s">
        <v>405</v>
      </c>
      <c r="B58" s="89"/>
      <c r="C58" s="95"/>
      <c r="D58" s="78">
        <v>10</v>
      </c>
      <c r="E58" s="349"/>
      <c r="F58" s="78" t="str">
        <f>+IFERROR(VLOOKUP(B58,'Ved 1 Del 2 Spesifiserte kjem.'!$A$6:$E$61,3),"")</f>
        <v/>
      </c>
      <c r="G58" s="78" t="str">
        <f>+IFERROR(VLOOKUP(B58,'Ved 1 Del 2 Spesifiserte kjem.'!$A$6:$E$61,4),"")</f>
        <v/>
      </c>
      <c r="H58" s="79">
        <f t="shared" ref="H58" si="33">IFERROR(D58/F56,0)</f>
        <v>2.8571428571428571E-2</v>
      </c>
      <c r="I58" s="79">
        <f t="shared" ref="I58" si="34">IFERROR(D58/G56,0)</f>
        <v>4.0000000000000001E-3</v>
      </c>
      <c r="J58" s="51"/>
    </row>
    <row r="59" spans="1:10" ht="15" customHeight="1" x14ac:dyDescent="0.25">
      <c r="A59" s="93" t="s">
        <v>120</v>
      </c>
      <c r="B59" s="345" t="s">
        <v>226</v>
      </c>
      <c r="C59" s="94"/>
      <c r="D59" s="18">
        <v>10</v>
      </c>
      <c r="E59" s="347" t="s">
        <v>386</v>
      </c>
      <c r="F59" s="74">
        <f>IFERROR(_xlfn.XLOOKUP(B59,'Ved 1 Del 2 Spesifiserte kjem.'!$A$6:$A$61,'Ved 1 Del 2 Spesifiserte kjem.'!$C$6:$C$61,,0),"")</f>
        <v>10</v>
      </c>
      <c r="G59" s="74">
        <f>IFERROR(_xlfn.XLOOKUP(B59,'Ved 1 Del 2 Spesifiserte kjem.'!$A$6:$A$61,'Ved 1 Del 2 Spesifiserte kjem.'!$D$6:$D$61,,0),"")</f>
        <v>50</v>
      </c>
      <c r="H59" s="75"/>
      <c r="I59" s="75"/>
      <c r="J59" s="19"/>
    </row>
    <row r="60" spans="1:10" x14ac:dyDescent="0.25">
      <c r="A60" s="86" t="s">
        <v>157</v>
      </c>
      <c r="B60" s="346"/>
      <c r="C60" s="84"/>
      <c r="D60" s="5">
        <v>10</v>
      </c>
      <c r="E60" s="348"/>
      <c r="F60" s="76" t="str">
        <f>+IFERROR(VLOOKUP(B60,'Ved 1 Del 2 Spesifiserte kjem.'!$A$6:$E$61,3),"")</f>
        <v/>
      </c>
      <c r="G60" s="76" t="str">
        <f>+IFERROR(VLOOKUP(B60,'Ved 1 Del 2 Spesifiserte kjem.'!$A$6:$E$61,4),"")</f>
        <v/>
      </c>
      <c r="H60" s="77"/>
      <c r="I60" s="77"/>
      <c r="J60" s="21"/>
    </row>
    <row r="61" spans="1:10" ht="15.75" thickBot="1" x14ac:dyDescent="0.3">
      <c r="A61" s="87" t="s">
        <v>405</v>
      </c>
      <c r="B61" s="89"/>
      <c r="C61" s="95"/>
      <c r="D61" s="78">
        <v>10</v>
      </c>
      <c r="E61" s="349"/>
      <c r="F61" s="78" t="str">
        <f>+IFERROR(VLOOKUP(B61,'Ved 1 Del 2 Spesifiserte kjem.'!$A$6:$E$61,3),"")</f>
        <v/>
      </c>
      <c r="G61" s="78" t="str">
        <f>+IFERROR(VLOOKUP(B61,'Ved 1 Del 2 Spesifiserte kjem.'!$A$6:$E$61,4),"")</f>
        <v/>
      </c>
      <c r="H61" s="79">
        <f t="shared" ref="H61" si="35">IFERROR(D61/F59,0)</f>
        <v>1</v>
      </c>
      <c r="I61" s="79">
        <f t="shared" ref="I61" si="36">IFERROR(D61/G59,0)</f>
        <v>0.2</v>
      </c>
      <c r="J61" s="51"/>
    </row>
    <row r="62" spans="1:10" ht="15" customHeight="1" x14ac:dyDescent="0.25">
      <c r="A62" s="93" t="s">
        <v>120</v>
      </c>
      <c r="B62" s="345" t="s">
        <v>227</v>
      </c>
      <c r="C62" s="94"/>
      <c r="D62" s="18">
        <v>10</v>
      </c>
      <c r="E62" s="347" t="s">
        <v>386</v>
      </c>
      <c r="F62" s="74">
        <f>IFERROR(_xlfn.XLOOKUP(B62,'Ved 1 Del 2 Spesifiserte kjem.'!$A$6:$A$61,'Ved 1 Del 2 Spesifiserte kjem.'!$C$6:$C$61,,0),"")</f>
        <v>5000</v>
      </c>
      <c r="G62" s="74">
        <f>IFERROR(_xlfn.XLOOKUP(B62,'Ved 1 Del 2 Spesifiserte kjem.'!$A$6:$A$61,'Ved 1 Del 2 Spesifiserte kjem.'!$D$6:$D$61,,0),"")</f>
        <v>10000</v>
      </c>
      <c r="H62" s="75"/>
      <c r="I62" s="75"/>
      <c r="J62" s="19"/>
    </row>
    <row r="63" spans="1:10" x14ac:dyDescent="0.25">
      <c r="A63" s="86" t="s">
        <v>157</v>
      </c>
      <c r="B63" s="346"/>
      <c r="C63" s="84"/>
      <c r="D63" s="5">
        <v>10</v>
      </c>
      <c r="E63" s="348"/>
      <c r="F63" s="76" t="str">
        <f>+IFERROR(VLOOKUP(B63,'Ved 1 Del 2 Spesifiserte kjem.'!$A$6:$E$61,3),"")</f>
        <v/>
      </c>
      <c r="G63" s="76" t="str">
        <f>+IFERROR(VLOOKUP(B63,'Ved 1 Del 2 Spesifiserte kjem.'!$A$6:$E$61,4),"")</f>
        <v/>
      </c>
      <c r="H63" s="77"/>
      <c r="I63" s="77"/>
      <c r="J63" s="21"/>
    </row>
    <row r="64" spans="1:10" ht="15.75" thickBot="1" x14ac:dyDescent="0.3">
      <c r="A64" s="87" t="s">
        <v>405</v>
      </c>
      <c r="B64" s="89"/>
      <c r="C64" s="95"/>
      <c r="D64" s="78">
        <v>10</v>
      </c>
      <c r="E64" s="349"/>
      <c r="F64" s="78" t="str">
        <f>+IFERROR(VLOOKUP(B64,'Ved 1 Del 2 Spesifiserte kjem.'!$A$6:$E$61,3),"")</f>
        <v/>
      </c>
      <c r="G64" s="78" t="str">
        <f>+IFERROR(VLOOKUP(B64,'Ved 1 Del 2 Spesifiserte kjem.'!$A$6:$E$61,4),"")</f>
        <v/>
      </c>
      <c r="H64" s="79">
        <f t="shared" ref="H64" si="37">IFERROR(D64/F62,0)</f>
        <v>2E-3</v>
      </c>
      <c r="I64" s="79">
        <f t="shared" ref="I64" si="38">IFERROR(D64/G62,0)</f>
        <v>1E-3</v>
      </c>
      <c r="J64" s="51"/>
    </row>
    <row r="65" spans="1:10" ht="15" customHeight="1" x14ac:dyDescent="0.25">
      <c r="A65" s="93" t="s">
        <v>120</v>
      </c>
      <c r="B65" s="345" t="s">
        <v>228</v>
      </c>
      <c r="C65" s="94"/>
      <c r="D65" s="18">
        <v>10</v>
      </c>
      <c r="E65" s="347" t="s">
        <v>386</v>
      </c>
      <c r="F65" s="74">
        <f>IFERROR(_xlfn.XLOOKUP(B65,'Ved 1 Del 2 Spesifiserte kjem.'!$A$6:$A$61,'Ved 1 Del 2 Spesifiserte kjem.'!$C$6:$C$61,,0),"")</f>
        <v>1250</v>
      </c>
      <c r="G65" s="74">
        <f>IFERROR(_xlfn.XLOOKUP(B65,'Ved 1 Del 2 Spesifiserte kjem.'!$A$6:$A$61,'Ved 1 Del 2 Spesifiserte kjem.'!$D$6:$D$61,,0),"")</f>
        <v>5000</v>
      </c>
      <c r="H65" s="75"/>
      <c r="I65" s="75"/>
      <c r="J65" s="19"/>
    </row>
    <row r="66" spans="1:10" x14ac:dyDescent="0.25">
      <c r="A66" s="86" t="s">
        <v>157</v>
      </c>
      <c r="B66" s="346"/>
      <c r="C66" s="84"/>
      <c r="D66" s="5">
        <v>10</v>
      </c>
      <c r="E66" s="348"/>
      <c r="F66" s="76" t="str">
        <f>+IFERROR(VLOOKUP(B66,'Ved 1 Del 2 Spesifiserte kjem.'!$A$6:$E$61,3),"")</f>
        <v/>
      </c>
      <c r="G66" s="76" t="str">
        <f>+IFERROR(VLOOKUP(B66,'Ved 1 Del 2 Spesifiserte kjem.'!$A$6:$E$61,4),"")</f>
        <v/>
      </c>
      <c r="H66" s="77"/>
      <c r="I66" s="77"/>
      <c r="J66" s="21"/>
    </row>
    <row r="67" spans="1:10" ht="15.75" thickBot="1" x14ac:dyDescent="0.3">
      <c r="A67" s="87" t="s">
        <v>405</v>
      </c>
      <c r="B67" s="89"/>
      <c r="C67" s="95"/>
      <c r="D67" s="78">
        <v>10</v>
      </c>
      <c r="E67" s="349"/>
      <c r="F67" s="78" t="str">
        <f>+IFERROR(VLOOKUP(B67,'Ved 1 Del 2 Spesifiserte kjem.'!$A$6:$E$61,3),"")</f>
        <v/>
      </c>
      <c r="G67" s="78" t="str">
        <f>+IFERROR(VLOOKUP(B67,'Ved 1 Del 2 Spesifiserte kjem.'!$A$6:$E$61,4),"")</f>
        <v/>
      </c>
      <c r="H67" s="79">
        <f t="shared" ref="H67" si="39">IFERROR(D67/F65,0)</f>
        <v>8.0000000000000002E-3</v>
      </c>
      <c r="I67" s="79">
        <f t="shared" ref="I67" si="40">IFERROR(D67/G65,0)</f>
        <v>2E-3</v>
      </c>
      <c r="J67" s="51"/>
    </row>
    <row r="68" spans="1:10" ht="15" customHeight="1" x14ac:dyDescent="0.25">
      <c r="A68" s="93" t="s">
        <v>120</v>
      </c>
      <c r="B68" s="345" t="s">
        <v>160</v>
      </c>
      <c r="C68" s="94"/>
      <c r="D68" s="18">
        <v>10</v>
      </c>
      <c r="E68" s="347" t="s">
        <v>386</v>
      </c>
      <c r="F68" s="74">
        <f>IFERROR(_xlfn.XLOOKUP(B68,'Ved 1 Del 2 Spesifiserte kjem.'!$A$6:$A$61,'Ved 1 Del 2 Spesifiserte kjem.'!$C$6:$C$61,,0),"")</f>
        <v>1</v>
      </c>
      <c r="G68" s="74">
        <f>IFERROR(_xlfn.XLOOKUP(B68,'Ved 1 Del 2 Spesifiserte kjem.'!$A$6:$A$61,'Ved 1 Del 2 Spesifiserte kjem.'!$D$6:$D$61,,0),"")</f>
        <v>2</v>
      </c>
      <c r="H68" s="75"/>
      <c r="I68" s="75"/>
      <c r="J68" s="19"/>
    </row>
    <row r="69" spans="1:10" x14ac:dyDescent="0.25">
      <c r="A69" s="86" t="s">
        <v>157</v>
      </c>
      <c r="B69" s="346"/>
      <c r="C69" s="84"/>
      <c r="D69" s="5">
        <v>10</v>
      </c>
      <c r="E69" s="348"/>
      <c r="F69" s="76" t="str">
        <f>+IFERROR(VLOOKUP(B69,'Ved 1 Del 2 Spesifiserte kjem.'!$A$6:$E$61,3),"")</f>
        <v/>
      </c>
      <c r="G69" s="76" t="str">
        <f>+IFERROR(VLOOKUP(B69,'Ved 1 Del 2 Spesifiserte kjem.'!$A$6:$E$61,4),"")</f>
        <v/>
      </c>
      <c r="H69" s="77"/>
      <c r="I69" s="77"/>
      <c r="J69" s="21"/>
    </row>
    <row r="70" spans="1:10" ht="15.75" thickBot="1" x14ac:dyDescent="0.3">
      <c r="A70" s="87" t="s">
        <v>405</v>
      </c>
      <c r="B70" s="89"/>
      <c r="C70" s="95"/>
      <c r="D70" s="78">
        <v>10</v>
      </c>
      <c r="E70" s="349"/>
      <c r="F70" s="78" t="str">
        <f>+IFERROR(VLOOKUP(B70,'Ved 1 Del 2 Spesifiserte kjem.'!$A$6:$E$61,3),"")</f>
        <v/>
      </c>
      <c r="G70" s="78" t="str">
        <f>+IFERROR(VLOOKUP(B70,'Ved 1 Del 2 Spesifiserte kjem.'!$A$6:$E$61,4),"")</f>
        <v/>
      </c>
      <c r="H70" s="79">
        <f t="shared" ref="H70" si="41">IFERROR(D70/F68,0)</f>
        <v>10</v>
      </c>
      <c r="I70" s="79">
        <f t="shared" ref="I70" si="42">IFERROR(D70/G68,0)</f>
        <v>5</v>
      </c>
      <c r="J70" s="51"/>
    </row>
  </sheetData>
  <mergeCells count="45">
    <mergeCell ref="E35:E37"/>
    <mergeCell ref="E38:E40"/>
    <mergeCell ref="E41:E43"/>
    <mergeCell ref="E44:E46"/>
    <mergeCell ref="E47:E49"/>
    <mergeCell ref="B35:B36"/>
    <mergeCell ref="B38:B39"/>
    <mergeCell ref="B41:B42"/>
    <mergeCell ref="B44:B45"/>
    <mergeCell ref="B47:B48"/>
    <mergeCell ref="B65:B66"/>
    <mergeCell ref="B68:B69"/>
    <mergeCell ref="E65:E67"/>
    <mergeCell ref="E68:E70"/>
    <mergeCell ref="E50:E52"/>
    <mergeCell ref="E53:E55"/>
    <mergeCell ref="E56:E58"/>
    <mergeCell ref="E59:E61"/>
    <mergeCell ref="E62:E64"/>
    <mergeCell ref="B50:B51"/>
    <mergeCell ref="B53:B54"/>
    <mergeCell ref="B56:B57"/>
    <mergeCell ref="B59:B60"/>
    <mergeCell ref="B62:B63"/>
    <mergeCell ref="B25:B26"/>
    <mergeCell ref="E25:E27"/>
    <mergeCell ref="B28:B29"/>
    <mergeCell ref="E28:E30"/>
    <mergeCell ref="B31:B32"/>
    <mergeCell ref="E31:E33"/>
    <mergeCell ref="B19:B20"/>
    <mergeCell ref="E19:E21"/>
    <mergeCell ref="B22:B23"/>
    <mergeCell ref="E22:E24"/>
    <mergeCell ref="B10:B11"/>
    <mergeCell ref="E10:E12"/>
    <mergeCell ref="B13:B14"/>
    <mergeCell ref="E13:E15"/>
    <mergeCell ref="B16:B17"/>
    <mergeCell ref="E16:E18"/>
    <mergeCell ref="B2:I2"/>
    <mergeCell ref="B6:J6"/>
    <mergeCell ref="B3:I3"/>
    <mergeCell ref="B7:B8"/>
    <mergeCell ref="E7:E9"/>
  </mergeCells>
  <phoneticPr fontId="23" type="noConversion"/>
  <conditionalFormatting sqref="H7:I33">
    <cfRule type="cellIs" dxfId="2" priority="11" operator="equal">
      <formula>1</formula>
    </cfRule>
    <cfRule type="cellIs" dxfId="1" priority="12" operator="greaterThan">
      <formula>1</formula>
    </cfRule>
  </conditionalFormatting>
  <conditionalFormatting sqref="H35:I70">
    <cfRule type="cellIs" dxfId="0" priority="7" operator="greaterThanOrEqual">
      <formula>1</formula>
    </cfRule>
  </conditionalFormatting>
  <dataValidations xWindow="435" yWindow="615" count="1">
    <dataValidation type="list" allowBlank="1" showInputMessage="1" showErrorMessage="1" sqref="B31:B32 B15:B16 B9:B10 B18:B20 B22:B23 B28:B29 B25:B26 B12:B13 B7:B8" xr:uid="{00000000-0002-0000-0400-000000000000}">
      <formula1>Velge_avfallsstoffnummer</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435" yWindow="615" count="2">
        <x14:dataValidation type="list" allowBlank="1" showInputMessage="1" showErrorMessage="1" xr:uid="{00000000-0002-0000-0400-000001000000}">
          <x14:formula1>
            <xm:f>'Ved 1 Del 1 Farlige kjem.'!$B$28:$B$32</xm:f>
          </x14:formula1>
          <xm:sqref>E7 E10 E13 E16 E19:E33</xm:sqref>
        </x14:dataValidation>
        <x14:dataValidation type="list" allowBlank="1" showInputMessage="1" showErrorMessage="1" promptTitle="Velg navngitt farlig kjemikalie" prompt=" " xr:uid="{00000000-0002-0000-0400-000002000000}">
          <x14:formula1>
            <xm:f>'Ved 1 Del 2 Spesifiserte kjem.'!$A$6:$A$61</xm:f>
          </x14:formula1>
          <xm:sqref>B43:B70 B35:B41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3">
    <tabColor theme="7" tint="0.59999389629810485"/>
    <pageSetUpPr fitToPage="1"/>
  </sheetPr>
  <dimension ref="A1:H55"/>
  <sheetViews>
    <sheetView workbookViewId="0">
      <selection activeCell="I8" sqref="I8"/>
    </sheetView>
  </sheetViews>
  <sheetFormatPr baseColWidth="10" defaultColWidth="8.7109375" defaultRowHeight="15" x14ac:dyDescent="0.25"/>
  <cols>
    <col min="1" max="1" width="66.7109375" customWidth="1"/>
    <col min="2" max="2" width="13.7109375" bestFit="1" customWidth="1"/>
    <col min="3" max="3" width="20.42578125" bestFit="1" customWidth="1"/>
    <col min="4" max="4" width="24" customWidth="1"/>
    <col min="5" max="5" width="13.7109375" customWidth="1"/>
    <col min="6" max="6" width="64.7109375" customWidth="1"/>
    <col min="7" max="7" width="45.7109375" customWidth="1"/>
    <col min="8" max="8" width="45.5703125" customWidth="1"/>
  </cols>
  <sheetData>
    <row r="1" spans="1:8" s="2" customFormat="1" ht="36" customHeight="1" thickBot="1" x14ac:dyDescent="0.35">
      <c r="A1" s="350" t="s">
        <v>488</v>
      </c>
      <c r="B1" s="351"/>
      <c r="C1" s="351"/>
      <c r="D1" s="351"/>
      <c r="E1" s="267"/>
      <c r="F1" s="267"/>
      <c r="G1" s="267"/>
      <c r="H1" s="293"/>
    </row>
    <row r="2" spans="1:8" s="2" customFormat="1" ht="11.25" customHeight="1" thickBot="1" x14ac:dyDescent="0.35">
      <c r="A2" s="3"/>
      <c r="B2" s="3"/>
      <c r="C2" s="3"/>
      <c r="D2" s="3"/>
      <c r="E2" s="3"/>
    </row>
    <row r="3" spans="1:8" ht="38.25" customHeight="1" thickBot="1" x14ac:dyDescent="0.3">
      <c r="A3" s="355" t="s">
        <v>608</v>
      </c>
      <c r="B3" s="356"/>
      <c r="C3" s="356"/>
      <c r="D3" s="356"/>
      <c r="E3" s="356"/>
      <c r="F3" s="356"/>
      <c r="G3" s="356"/>
      <c r="H3" s="294"/>
    </row>
    <row r="4" spans="1:8" ht="25.5" customHeight="1" thickBot="1" x14ac:dyDescent="0.3">
      <c r="A4" s="295"/>
      <c r="B4" s="296"/>
      <c r="C4" s="296"/>
      <c r="D4" s="297"/>
      <c r="E4" s="297"/>
      <c r="F4" s="298"/>
      <c r="G4" s="298"/>
      <c r="H4" s="292"/>
    </row>
    <row r="5" spans="1:8" s="269" customFormat="1" ht="37.5" customHeight="1" thickBot="1" x14ac:dyDescent="0.3">
      <c r="A5" s="352" t="s">
        <v>489</v>
      </c>
      <c r="B5" s="353"/>
      <c r="C5" s="354"/>
      <c r="D5" s="352" t="s">
        <v>285</v>
      </c>
      <c r="E5" s="353"/>
      <c r="F5" s="354"/>
      <c r="G5" s="268" t="s">
        <v>284</v>
      </c>
      <c r="H5" s="268" t="s">
        <v>596</v>
      </c>
    </row>
    <row r="6" spans="1:8" ht="45" x14ac:dyDescent="0.25">
      <c r="A6" s="103" t="s">
        <v>0</v>
      </c>
      <c r="B6" s="365" t="s">
        <v>1</v>
      </c>
      <c r="C6" s="366"/>
      <c r="D6" s="363" t="s">
        <v>286</v>
      </c>
      <c r="E6" s="363" t="s">
        <v>108</v>
      </c>
      <c r="F6" s="363" t="s">
        <v>287</v>
      </c>
      <c r="G6" s="363" t="s">
        <v>485</v>
      </c>
      <c r="H6" s="369" t="s">
        <v>545</v>
      </c>
    </row>
    <row r="7" spans="1:8" ht="15" customHeight="1" thickBot="1" x14ac:dyDescent="0.3">
      <c r="A7" s="367"/>
      <c r="B7" s="104" t="s">
        <v>2</v>
      </c>
      <c r="C7" s="105" t="s">
        <v>5</v>
      </c>
      <c r="D7" s="364"/>
      <c r="E7" s="364"/>
      <c r="F7" s="364"/>
      <c r="G7" s="364"/>
      <c r="H7" s="370"/>
    </row>
    <row r="8" spans="1:8" ht="15" customHeight="1" x14ac:dyDescent="0.25">
      <c r="A8" s="367"/>
      <c r="B8" s="104" t="s">
        <v>3</v>
      </c>
      <c r="C8" s="105" t="s">
        <v>6</v>
      </c>
      <c r="D8" s="357"/>
      <c r="E8" s="358"/>
      <c r="F8" s="359"/>
      <c r="G8" s="363"/>
      <c r="H8" s="369"/>
    </row>
    <row r="9" spans="1:8" ht="15.75" thickBot="1" x14ac:dyDescent="0.3">
      <c r="A9" s="367"/>
      <c r="B9" s="104" t="s">
        <v>4</v>
      </c>
      <c r="C9" s="105" t="s">
        <v>7</v>
      </c>
      <c r="D9" s="360"/>
      <c r="E9" s="361"/>
      <c r="F9" s="362"/>
      <c r="G9" s="364"/>
      <c r="H9" s="370"/>
    </row>
    <row r="10" spans="1:8" s="1" customFormat="1" x14ac:dyDescent="0.25">
      <c r="A10" s="106" t="s">
        <v>8</v>
      </c>
      <c r="B10" s="107"/>
      <c r="C10" s="107"/>
      <c r="D10" s="108"/>
      <c r="E10" s="108"/>
      <c r="F10" s="23"/>
      <c r="G10" s="22"/>
      <c r="H10" s="299"/>
    </row>
    <row r="11" spans="1:8" ht="45" x14ac:dyDescent="0.25">
      <c r="A11" s="109" t="s">
        <v>9</v>
      </c>
      <c r="B11" s="110">
        <v>5</v>
      </c>
      <c r="C11" s="110">
        <v>20</v>
      </c>
      <c r="D11" s="111" t="s">
        <v>68</v>
      </c>
      <c r="E11" s="60" t="s">
        <v>106</v>
      </c>
      <c r="F11" s="112" t="s">
        <v>107</v>
      </c>
      <c r="G11" s="113" t="s">
        <v>15</v>
      </c>
      <c r="H11" s="300" t="s">
        <v>546</v>
      </c>
    </row>
    <row r="12" spans="1:8" ht="15" customHeight="1" x14ac:dyDescent="0.25">
      <c r="A12" s="109" t="s">
        <v>10</v>
      </c>
      <c r="B12" s="371">
        <v>50</v>
      </c>
      <c r="C12" s="371">
        <v>200</v>
      </c>
      <c r="D12" s="5"/>
      <c r="E12" s="4"/>
      <c r="F12" s="5"/>
      <c r="G12" s="21"/>
      <c r="H12" s="301"/>
    </row>
    <row r="13" spans="1:8" ht="45" x14ac:dyDescent="0.25">
      <c r="A13" s="114" t="s">
        <v>11</v>
      </c>
      <c r="B13" s="371"/>
      <c r="C13" s="371"/>
      <c r="D13" s="112" t="s">
        <v>69</v>
      </c>
      <c r="E13" s="60" t="s">
        <v>106</v>
      </c>
      <c r="F13" s="112" t="s">
        <v>107</v>
      </c>
      <c r="G13" s="115" t="s">
        <v>15</v>
      </c>
      <c r="H13" s="302" t="s">
        <v>547</v>
      </c>
    </row>
    <row r="14" spans="1:8" x14ac:dyDescent="0.25">
      <c r="A14" s="114" t="s">
        <v>12</v>
      </c>
      <c r="B14" s="371"/>
      <c r="C14" s="371"/>
      <c r="D14" s="112" t="s">
        <v>70</v>
      </c>
      <c r="E14" s="60" t="s">
        <v>105</v>
      </c>
      <c r="F14" s="5" t="s">
        <v>104</v>
      </c>
      <c r="G14" s="21" t="s">
        <v>15</v>
      </c>
      <c r="H14" s="303" t="s">
        <v>548</v>
      </c>
    </row>
    <row r="15" spans="1:8" ht="30" customHeight="1" x14ac:dyDescent="0.25">
      <c r="A15" s="109" t="s">
        <v>13</v>
      </c>
      <c r="B15" s="371">
        <v>50</v>
      </c>
      <c r="C15" s="371">
        <v>200</v>
      </c>
      <c r="D15" s="5"/>
      <c r="E15" s="4"/>
      <c r="F15" s="5"/>
      <c r="G15" s="116" t="s">
        <v>116</v>
      </c>
      <c r="H15" s="304"/>
    </row>
    <row r="16" spans="1:8" x14ac:dyDescent="0.25">
      <c r="A16" s="117" t="s">
        <v>14</v>
      </c>
      <c r="B16" s="371"/>
      <c r="C16" s="371"/>
      <c r="D16" s="112" t="s">
        <v>571</v>
      </c>
      <c r="E16" s="60" t="s">
        <v>570</v>
      </c>
      <c r="F16" s="112" t="s">
        <v>569</v>
      </c>
      <c r="G16" s="21"/>
      <c r="H16" s="304" t="s">
        <v>549</v>
      </c>
    </row>
    <row r="17" spans="1:8" s="1" customFormat="1" x14ac:dyDescent="0.25">
      <c r="A17" s="118" t="s">
        <v>16</v>
      </c>
      <c r="B17" s="119"/>
      <c r="C17" s="119"/>
      <c r="D17" s="119"/>
      <c r="E17" s="119"/>
      <c r="F17" s="16"/>
      <c r="G17" s="20"/>
      <c r="H17" s="305"/>
    </row>
    <row r="18" spans="1:8" x14ac:dyDescent="0.25">
      <c r="A18" s="120" t="s">
        <v>17</v>
      </c>
      <c r="B18" s="368">
        <v>10</v>
      </c>
      <c r="C18" s="368">
        <v>50</v>
      </c>
      <c r="D18" s="5"/>
      <c r="E18" s="4"/>
      <c r="F18" s="5"/>
      <c r="G18" s="21"/>
      <c r="H18" s="301"/>
    </row>
    <row r="19" spans="1:8" x14ac:dyDescent="0.25">
      <c r="A19" s="121" t="s">
        <v>18</v>
      </c>
      <c r="B19" s="368"/>
      <c r="C19" s="368"/>
      <c r="D19" s="5"/>
      <c r="E19" s="4" t="s">
        <v>57</v>
      </c>
      <c r="F19" s="5" t="s">
        <v>95</v>
      </c>
      <c r="G19" s="21"/>
      <c r="H19" s="301" t="s">
        <v>550</v>
      </c>
    </row>
    <row r="20" spans="1:8" ht="75" x14ac:dyDescent="0.25">
      <c r="A20" s="121" t="s">
        <v>19</v>
      </c>
      <c r="B20" s="368"/>
      <c r="C20" s="368"/>
      <c r="D20" s="112" t="s">
        <v>97</v>
      </c>
      <c r="E20" s="60" t="s">
        <v>98</v>
      </c>
      <c r="F20" s="112" t="s">
        <v>100</v>
      </c>
      <c r="G20" s="21" t="s">
        <v>114</v>
      </c>
      <c r="H20" s="306" t="s">
        <v>609</v>
      </c>
    </row>
    <row r="21" spans="1:8" ht="75" x14ac:dyDescent="0.25">
      <c r="A21" s="121" t="s">
        <v>20</v>
      </c>
      <c r="B21" s="368"/>
      <c r="C21" s="368"/>
      <c r="D21" s="5"/>
      <c r="E21" s="4"/>
      <c r="F21" s="5"/>
      <c r="G21" s="21"/>
      <c r="H21" s="306"/>
    </row>
    <row r="22" spans="1:8" x14ac:dyDescent="0.25">
      <c r="A22" s="120" t="s">
        <v>21</v>
      </c>
      <c r="B22" s="368">
        <v>50</v>
      </c>
      <c r="C22" s="368">
        <v>200</v>
      </c>
      <c r="D22" s="5"/>
      <c r="E22" s="4"/>
      <c r="F22" s="5"/>
      <c r="G22" s="21"/>
      <c r="H22" s="301"/>
    </row>
    <row r="23" spans="1:8" x14ac:dyDescent="0.25">
      <c r="A23" s="121" t="s">
        <v>22</v>
      </c>
      <c r="B23" s="368"/>
      <c r="C23" s="368"/>
      <c r="D23" s="5" t="s">
        <v>99</v>
      </c>
      <c r="E23" s="4" t="s">
        <v>58</v>
      </c>
      <c r="F23" s="5" t="s">
        <v>96</v>
      </c>
      <c r="G23" s="21" t="s">
        <v>114</v>
      </c>
      <c r="H23" s="307" t="s">
        <v>551</v>
      </c>
    </row>
    <row r="24" spans="1:8" x14ac:dyDescent="0.25">
      <c r="A24" s="120" t="s">
        <v>23</v>
      </c>
      <c r="B24" s="368">
        <v>10</v>
      </c>
      <c r="C24" s="368">
        <v>50</v>
      </c>
      <c r="D24" s="5"/>
      <c r="E24" s="4"/>
      <c r="F24" s="5"/>
      <c r="G24" s="21"/>
      <c r="H24" s="301"/>
    </row>
    <row r="25" spans="1:8" ht="30" x14ac:dyDescent="0.25">
      <c r="A25" s="121" t="s">
        <v>24</v>
      </c>
      <c r="B25" s="368"/>
      <c r="C25" s="368"/>
      <c r="D25" s="112" t="s">
        <v>101</v>
      </c>
      <c r="E25" s="60" t="s">
        <v>59</v>
      </c>
      <c r="F25" s="112" t="s">
        <v>94</v>
      </c>
      <c r="G25" s="21" t="s">
        <v>115</v>
      </c>
      <c r="H25" s="307" t="s">
        <v>552</v>
      </c>
    </row>
    <row r="26" spans="1:8" x14ac:dyDescent="0.25">
      <c r="A26" s="120" t="s">
        <v>25</v>
      </c>
      <c r="B26" s="368" t="s">
        <v>422</v>
      </c>
      <c r="C26" s="368" t="s">
        <v>423</v>
      </c>
      <c r="D26" s="5"/>
      <c r="E26" s="4"/>
      <c r="F26" s="5"/>
      <c r="G26" s="21"/>
      <c r="H26" s="301"/>
    </row>
    <row r="27" spans="1:8" ht="45" x14ac:dyDescent="0.25">
      <c r="A27" s="121" t="s">
        <v>26</v>
      </c>
      <c r="B27" s="368"/>
      <c r="C27" s="368"/>
      <c r="D27" s="112" t="s">
        <v>103</v>
      </c>
      <c r="E27" s="60" t="s">
        <v>60</v>
      </c>
      <c r="F27" s="112" t="s">
        <v>102</v>
      </c>
      <c r="G27" s="21" t="s">
        <v>115</v>
      </c>
      <c r="H27" s="304" t="s">
        <v>553</v>
      </c>
    </row>
    <row r="28" spans="1:8" x14ac:dyDescent="0.25">
      <c r="A28" s="120" t="s">
        <v>27</v>
      </c>
      <c r="B28" s="368" t="s">
        <v>424</v>
      </c>
      <c r="C28" s="368" t="s">
        <v>425</v>
      </c>
      <c r="D28" s="5"/>
      <c r="E28" s="4"/>
      <c r="F28" s="5"/>
      <c r="G28" s="21"/>
      <c r="H28" s="301"/>
    </row>
    <row r="29" spans="1:8" ht="45" x14ac:dyDescent="0.25">
      <c r="A29" s="121" t="s">
        <v>28</v>
      </c>
      <c r="B29" s="368"/>
      <c r="C29" s="368"/>
      <c r="D29" s="112" t="s">
        <v>103</v>
      </c>
      <c r="E29" s="60" t="s">
        <v>607</v>
      </c>
      <c r="F29" s="112" t="s">
        <v>102</v>
      </c>
      <c r="G29" s="21" t="s">
        <v>115</v>
      </c>
      <c r="H29" s="304" t="s">
        <v>553</v>
      </c>
    </row>
    <row r="30" spans="1:8" x14ac:dyDescent="0.25">
      <c r="A30" s="120" t="s">
        <v>29</v>
      </c>
      <c r="B30" s="368">
        <v>50</v>
      </c>
      <c r="C30" s="368">
        <v>200</v>
      </c>
      <c r="D30" s="5"/>
      <c r="E30" s="4"/>
      <c r="F30" s="5"/>
      <c r="G30" s="21"/>
      <c r="H30" s="301"/>
    </row>
    <row r="31" spans="1:8" x14ac:dyDescent="0.25">
      <c r="A31" s="121" t="s">
        <v>30</v>
      </c>
      <c r="B31" s="368"/>
      <c r="C31" s="368"/>
      <c r="D31" s="5" t="s">
        <v>85</v>
      </c>
      <c r="E31" s="4" t="s">
        <v>61</v>
      </c>
      <c r="F31" s="5" t="s">
        <v>93</v>
      </c>
      <c r="G31" s="21" t="s">
        <v>117</v>
      </c>
      <c r="H31" s="301" t="s">
        <v>554</v>
      </c>
    </row>
    <row r="32" spans="1:8" x14ac:dyDescent="0.25">
      <c r="A32" s="120" t="s">
        <v>31</v>
      </c>
      <c r="B32" s="368">
        <v>10</v>
      </c>
      <c r="C32" s="368">
        <v>50</v>
      </c>
      <c r="D32" s="5"/>
      <c r="E32" s="4"/>
      <c r="F32" s="5"/>
      <c r="G32" s="21"/>
      <c r="H32" s="301"/>
    </row>
    <row r="33" spans="1:8" x14ac:dyDescent="0.25">
      <c r="A33" s="121" t="s">
        <v>32</v>
      </c>
      <c r="B33" s="368"/>
      <c r="C33" s="368"/>
      <c r="D33" s="5" t="s">
        <v>84</v>
      </c>
      <c r="E33" s="4" t="s">
        <v>62</v>
      </c>
      <c r="F33" s="5" t="s">
        <v>92</v>
      </c>
      <c r="G33" s="21"/>
      <c r="H33" s="301" t="s">
        <v>555</v>
      </c>
    </row>
    <row r="34" spans="1:8" ht="30" customHeight="1" x14ac:dyDescent="0.25">
      <c r="A34" s="121" t="s">
        <v>33</v>
      </c>
      <c r="B34" s="368"/>
      <c r="C34" s="368"/>
      <c r="D34" s="112" t="s">
        <v>83</v>
      </c>
      <c r="E34" s="60" t="s">
        <v>63</v>
      </c>
      <c r="F34" s="112" t="s">
        <v>91</v>
      </c>
      <c r="G34" s="21" t="s">
        <v>115</v>
      </c>
      <c r="H34" s="301" t="s">
        <v>556</v>
      </c>
    </row>
    <row r="35" spans="1:8" ht="30" x14ac:dyDescent="0.25">
      <c r="A35" s="121" t="s">
        <v>34</v>
      </c>
      <c r="B35" s="368"/>
      <c r="C35" s="368"/>
      <c r="D35" s="5"/>
      <c r="E35" s="4"/>
      <c r="F35" s="5"/>
      <c r="G35" s="21"/>
      <c r="H35" s="301" t="s">
        <v>557</v>
      </c>
    </row>
    <row r="36" spans="1:8" x14ac:dyDescent="0.25">
      <c r="A36" s="120" t="s">
        <v>35</v>
      </c>
      <c r="B36" s="368">
        <v>50</v>
      </c>
      <c r="C36" s="368">
        <v>200</v>
      </c>
      <c r="D36" s="5"/>
      <c r="E36" s="4"/>
      <c r="F36" s="5"/>
      <c r="G36" s="21"/>
      <c r="H36" s="301"/>
    </row>
    <row r="37" spans="1:8" ht="45" x14ac:dyDescent="0.25">
      <c r="A37" s="121" t="s">
        <v>36</v>
      </c>
      <c r="B37" s="368"/>
      <c r="C37" s="368"/>
      <c r="D37" s="112" t="s">
        <v>82</v>
      </c>
      <c r="E37" s="60" t="s">
        <v>63</v>
      </c>
      <c r="F37" s="112" t="s">
        <v>91</v>
      </c>
      <c r="G37" s="21" t="s">
        <v>115</v>
      </c>
      <c r="H37" s="301" t="s">
        <v>556</v>
      </c>
    </row>
    <row r="38" spans="1:8" ht="45" x14ac:dyDescent="0.25">
      <c r="A38" s="121" t="s">
        <v>37</v>
      </c>
      <c r="B38" s="368"/>
      <c r="C38" s="368"/>
      <c r="D38" s="5"/>
      <c r="E38" s="4"/>
      <c r="F38" s="5"/>
      <c r="G38" s="21"/>
      <c r="H38" s="301" t="s">
        <v>558</v>
      </c>
    </row>
    <row r="39" spans="1:8" x14ac:dyDescent="0.25">
      <c r="A39" s="120" t="s">
        <v>38</v>
      </c>
      <c r="B39" s="368" t="s">
        <v>40</v>
      </c>
      <c r="C39" s="368" t="s">
        <v>41</v>
      </c>
      <c r="D39" s="5"/>
      <c r="E39" s="4"/>
      <c r="F39" s="5"/>
      <c r="G39" s="21"/>
      <c r="H39" s="301"/>
    </row>
    <row r="40" spans="1:8" ht="30" x14ac:dyDescent="0.25">
      <c r="A40" s="121" t="s">
        <v>39</v>
      </c>
      <c r="B40" s="368"/>
      <c r="C40" s="368"/>
      <c r="D40" s="112" t="s">
        <v>82</v>
      </c>
      <c r="E40" s="60" t="s">
        <v>63</v>
      </c>
      <c r="F40" s="112" t="s">
        <v>91</v>
      </c>
      <c r="G40" s="21" t="s">
        <v>115</v>
      </c>
      <c r="H40" s="304" t="s">
        <v>556</v>
      </c>
    </row>
    <row r="41" spans="1:8" ht="30" x14ac:dyDescent="0.25">
      <c r="A41" s="120" t="s">
        <v>42</v>
      </c>
      <c r="B41" s="368">
        <v>10</v>
      </c>
      <c r="C41" s="368">
        <v>50</v>
      </c>
      <c r="D41" s="5"/>
      <c r="E41" s="4"/>
      <c r="F41" s="5"/>
      <c r="G41" s="21"/>
      <c r="H41" s="301"/>
    </row>
    <row r="42" spans="1:8" ht="60" x14ac:dyDescent="0.25">
      <c r="A42" s="121" t="s">
        <v>43</v>
      </c>
      <c r="B42" s="368"/>
      <c r="C42" s="368"/>
      <c r="D42" s="112" t="s">
        <v>81</v>
      </c>
      <c r="E42" s="60" t="s">
        <v>64</v>
      </c>
      <c r="F42" s="112" t="s">
        <v>90</v>
      </c>
      <c r="G42" s="21" t="s">
        <v>114</v>
      </c>
      <c r="H42" s="304" t="s">
        <v>559</v>
      </c>
    </row>
    <row r="43" spans="1:8" ht="30" x14ac:dyDescent="0.25">
      <c r="A43" s="120" t="s">
        <v>44</v>
      </c>
      <c r="B43" s="368">
        <v>50</v>
      </c>
      <c r="C43" s="368">
        <v>200</v>
      </c>
      <c r="D43" s="5"/>
      <c r="E43" s="4"/>
      <c r="F43" s="5"/>
      <c r="G43" s="21"/>
      <c r="H43" s="301"/>
    </row>
    <row r="44" spans="1:8" ht="45" x14ac:dyDescent="0.25">
      <c r="A44" s="121" t="s">
        <v>45</v>
      </c>
      <c r="B44" s="368"/>
      <c r="C44" s="368"/>
      <c r="D44" s="112" t="s">
        <v>80</v>
      </c>
      <c r="E44" s="60" t="s">
        <v>65</v>
      </c>
      <c r="F44" s="5" t="s">
        <v>89</v>
      </c>
      <c r="G44" s="21" t="s">
        <v>114</v>
      </c>
      <c r="H44" s="304" t="s">
        <v>560</v>
      </c>
    </row>
    <row r="45" spans="1:8" x14ac:dyDescent="0.25">
      <c r="A45" s="120" t="s">
        <v>46</v>
      </c>
      <c r="B45" s="368">
        <v>50</v>
      </c>
      <c r="C45" s="368">
        <v>200</v>
      </c>
      <c r="D45" s="5"/>
      <c r="E45" s="4"/>
      <c r="F45" s="5"/>
      <c r="G45" s="21"/>
      <c r="H45" s="301"/>
    </row>
    <row r="46" spans="1:8" x14ac:dyDescent="0.25">
      <c r="A46" s="121" t="s">
        <v>47</v>
      </c>
      <c r="B46" s="368"/>
      <c r="C46" s="368"/>
      <c r="D46" s="5" t="s">
        <v>78</v>
      </c>
      <c r="E46" s="60" t="s">
        <v>79</v>
      </c>
      <c r="F46" s="5" t="s">
        <v>88</v>
      </c>
      <c r="G46" s="21"/>
      <c r="H46" s="301" t="s">
        <v>561</v>
      </c>
    </row>
    <row r="47" spans="1:8" x14ac:dyDescent="0.25">
      <c r="A47" s="120" t="s">
        <v>48</v>
      </c>
      <c r="B47" s="368">
        <v>50</v>
      </c>
      <c r="C47" s="368">
        <v>200</v>
      </c>
      <c r="D47" s="5"/>
      <c r="E47" s="4"/>
      <c r="F47" s="5"/>
      <c r="G47" s="21"/>
      <c r="H47" s="301"/>
    </row>
    <row r="48" spans="1:8" ht="60" x14ac:dyDescent="0.25">
      <c r="A48" s="121" t="s">
        <v>49</v>
      </c>
      <c r="B48" s="368"/>
      <c r="C48" s="368"/>
      <c r="D48" s="112" t="s">
        <v>77</v>
      </c>
      <c r="E48" s="60" t="s">
        <v>66</v>
      </c>
      <c r="F48" s="112" t="s">
        <v>87</v>
      </c>
      <c r="G48" s="21" t="s">
        <v>117</v>
      </c>
      <c r="H48" s="301" t="s">
        <v>562</v>
      </c>
    </row>
    <row r="49" spans="1:8" x14ac:dyDescent="0.25">
      <c r="A49" s="118" t="s">
        <v>50</v>
      </c>
      <c r="B49" s="119"/>
      <c r="C49" s="119"/>
      <c r="D49" s="119"/>
      <c r="E49" s="119"/>
      <c r="F49" s="122"/>
      <c r="G49" s="123"/>
      <c r="H49" s="308"/>
    </row>
    <row r="50" spans="1:8" ht="30" x14ac:dyDescent="0.25">
      <c r="A50" s="124" t="s">
        <v>51</v>
      </c>
      <c r="B50" s="125">
        <v>100</v>
      </c>
      <c r="C50" s="125">
        <v>200</v>
      </c>
      <c r="D50" s="112" t="s">
        <v>73</v>
      </c>
      <c r="E50" s="60" t="s">
        <v>76</v>
      </c>
      <c r="F50" s="112" t="s">
        <v>86</v>
      </c>
      <c r="G50" s="21" t="s">
        <v>118</v>
      </c>
      <c r="H50" s="301" t="s">
        <v>563</v>
      </c>
    </row>
    <row r="51" spans="1:8" x14ac:dyDescent="0.25">
      <c r="A51" s="124" t="s">
        <v>52</v>
      </c>
      <c r="B51" s="125">
        <v>200</v>
      </c>
      <c r="C51" s="125">
        <v>500</v>
      </c>
      <c r="D51" s="5" t="s">
        <v>72</v>
      </c>
      <c r="E51" s="4" t="s">
        <v>75</v>
      </c>
      <c r="F51" s="5" t="s">
        <v>74</v>
      </c>
      <c r="G51" s="21" t="s">
        <v>118</v>
      </c>
      <c r="H51" s="301" t="s">
        <v>563</v>
      </c>
    </row>
    <row r="52" spans="1:8" x14ac:dyDescent="0.25">
      <c r="A52" s="118" t="s">
        <v>53</v>
      </c>
      <c r="B52" s="119"/>
      <c r="C52" s="119"/>
      <c r="D52" s="119"/>
      <c r="E52" s="119"/>
      <c r="F52" s="122"/>
      <c r="G52" s="123"/>
      <c r="H52" s="308"/>
    </row>
    <row r="53" spans="1:8" x14ac:dyDescent="0.25">
      <c r="A53" s="126" t="s">
        <v>54</v>
      </c>
      <c r="B53" s="125">
        <v>100</v>
      </c>
      <c r="C53" s="125">
        <v>500</v>
      </c>
      <c r="D53" s="5" t="s">
        <v>109</v>
      </c>
      <c r="E53" s="4" t="s">
        <v>110</v>
      </c>
      <c r="F53" s="5"/>
      <c r="G53" s="21"/>
      <c r="H53" s="301"/>
    </row>
    <row r="54" spans="1:8" ht="30" x14ac:dyDescent="0.25">
      <c r="A54" s="126" t="s">
        <v>55</v>
      </c>
      <c r="B54" s="125">
        <v>100</v>
      </c>
      <c r="C54" s="125">
        <v>500</v>
      </c>
      <c r="D54" s="5" t="s">
        <v>71</v>
      </c>
      <c r="E54" s="60" t="s">
        <v>67</v>
      </c>
      <c r="F54" s="5" t="s">
        <v>113</v>
      </c>
      <c r="G54" s="21" t="s">
        <v>115</v>
      </c>
      <c r="H54" s="301" t="s">
        <v>564</v>
      </c>
    </row>
    <row r="55" spans="1:8" ht="15.75" thickBot="1" x14ac:dyDescent="0.3">
      <c r="A55" s="127" t="s">
        <v>56</v>
      </c>
      <c r="B55" s="128">
        <v>50</v>
      </c>
      <c r="C55" s="128">
        <v>200</v>
      </c>
      <c r="D55" s="129" t="s">
        <v>111</v>
      </c>
      <c r="E55" s="61" t="s">
        <v>112</v>
      </c>
      <c r="F55" s="129"/>
      <c r="G55" s="130" t="s">
        <v>119</v>
      </c>
      <c r="H55" s="309"/>
    </row>
  </sheetData>
  <mergeCells count="44">
    <mergeCell ref="H6:H7"/>
    <mergeCell ref="H8:H9"/>
    <mergeCell ref="B12:B14"/>
    <mergeCell ref="C12:C14"/>
    <mergeCell ref="B15:B16"/>
    <mergeCell ref="C15:C16"/>
    <mergeCell ref="B47:B48"/>
    <mergeCell ref="C47:C48"/>
    <mergeCell ref="B41:B42"/>
    <mergeCell ref="C41:C42"/>
    <mergeCell ref="B43:B44"/>
    <mergeCell ref="C43:C44"/>
    <mergeCell ref="B45:B46"/>
    <mergeCell ref="C45:C46"/>
    <mergeCell ref="B32:B35"/>
    <mergeCell ref="C32:C35"/>
    <mergeCell ref="B36:B38"/>
    <mergeCell ref="C36:C38"/>
    <mergeCell ref="B39:B40"/>
    <mergeCell ref="C39:C40"/>
    <mergeCell ref="B26:B27"/>
    <mergeCell ref="C26:C27"/>
    <mergeCell ref="B28:B29"/>
    <mergeCell ref="C28:C29"/>
    <mergeCell ref="B30:B31"/>
    <mergeCell ref="C30:C31"/>
    <mergeCell ref="B18:B21"/>
    <mergeCell ref="C18:C21"/>
    <mergeCell ref="B22:B23"/>
    <mergeCell ref="C22:C23"/>
    <mergeCell ref="B24:B25"/>
    <mergeCell ref="C24:C25"/>
    <mergeCell ref="A1:D1"/>
    <mergeCell ref="A5:C5"/>
    <mergeCell ref="D5:F5"/>
    <mergeCell ref="A3:G3"/>
    <mergeCell ref="D8:F9"/>
    <mergeCell ref="D6:D7"/>
    <mergeCell ref="E6:E7"/>
    <mergeCell ref="F6:F7"/>
    <mergeCell ref="G6:G7"/>
    <mergeCell ref="G8:G9"/>
    <mergeCell ref="B6:C6"/>
    <mergeCell ref="A7:A9"/>
  </mergeCells>
  <pageMargins left="0.7" right="0.7" top="0.75" bottom="0.75" header="0.3" footer="0.3"/>
  <pageSetup paperSize="9" scale="44"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53227-3D0C-4784-B3BB-B3BE91FAA971}">
  <sheetPr>
    <tabColor theme="7" tint="0.59999389629810485"/>
  </sheetPr>
  <dimension ref="A1:D97"/>
  <sheetViews>
    <sheetView workbookViewId="0">
      <selection activeCell="F14" sqref="F14"/>
    </sheetView>
  </sheetViews>
  <sheetFormatPr baseColWidth="10" defaultRowHeight="15" x14ac:dyDescent="0.25"/>
  <cols>
    <col min="1" max="1" width="13.7109375" style="15" customWidth="1"/>
    <col min="2" max="2" width="72.42578125" style="9" customWidth="1"/>
    <col min="3" max="3" width="51.28515625" customWidth="1"/>
    <col min="4" max="4" width="37.42578125" style="9" customWidth="1"/>
  </cols>
  <sheetData>
    <row r="1" spans="1:4" ht="30" x14ac:dyDescent="0.25">
      <c r="A1" s="310" t="s">
        <v>543</v>
      </c>
      <c r="B1" s="245" t="s">
        <v>486</v>
      </c>
      <c r="C1" s="245" t="s">
        <v>544</v>
      </c>
      <c r="D1" s="245" t="s">
        <v>615</v>
      </c>
    </row>
    <row r="2" spans="1:4" x14ac:dyDescent="0.25">
      <c r="A2" s="15">
        <v>7011</v>
      </c>
      <c r="B2" s="9" t="s">
        <v>313</v>
      </c>
      <c r="C2" s="9" t="s">
        <v>439</v>
      </c>
      <c r="D2" s="9" t="s">
        <v>537</v>
      </c>
    </row>
    <row r="3" spans="1:4" x14ac:dyDescent="0.25">
      <c r="A3" s="15">
        <v>7012</v>
      </c>
      <c r="B3" s="9" t="s">
        <v>314</v>
      </c>
      <c r="C3" s="9" t="s">
        <v>439</v>
      </c>
      <c r="D3" s="9" t="s">
        <v>537</v>
      </c>
    </row>
    <row r="4" spans="1:4" x14ac:dyDescent="0.25">
      <c r="A4" s="15">
        <v>7021</v>
      </c>
      <c r="B4" s="9" t="s">
        <v>315</v>
      </c>
      <c r="C4" s="9" t="s">
        <v>494</v>
      </c>
      <c r="D4" s="9" t="s">
        <v>440</v>
      </c>
    </row>
    <row r="5" spans="1:4" x14ac:dyDescent="0.25">
      <c r="A5" s="15">
        <v>7021</v>
      </c>
      <c r="B5" s="9" t="s">
        <v>315</v>
      </c>
      <c r="C5" s="9" t="s">
        <v>495</v>
      </c>
      <c r="D5" s="9" t="s">
        <v>492</v>
      </c>
    </row>
    <row r="6" spans="1:4" x14ac:dyDescent="0.25">
      <c r="A6" s="15">
        <v>7022</v>
      </c>
      <c r="B6" s="9" t="s">
        <v>316</v>
      </c>
      <c r="C6" s="271" t="s">
        <v>518</v>
      </c>
      <c r="D6" s="9" t="s">
        <v>475</v>
      </c>
    </row>
    <row r="7" spans="1:4" x14ac:dyDescent="0.25">
      <c r="A7" s="15">
        <v>7022</v>
      </c>
      <c r="B7" s="9" t="s">
        <v>316</v>
      </c>
      <c r="C7" s="9" t="s">
        <v>498</v>
      </c>
      <c r="D7" s="9" t="s">
        <v>496</v>
      </c>
    </row>
    <row r="8" spans="1:4" x14ac:dyDescent="0.25">
      <c r="A8" s="15">
        <v>7022</v>
      </c>
      <c r="B8" s="9" t="s">
        <v>316</v>
      </c>
      <c r="C8" s="9" t="s">
        <v>536</v>
      </c>
      <c r="D8" s="9" t="s">
        <v>243</v>
      </c>
    </row>
    <row r="9" spans="1:4" x14ac:dyDescent="0.25">
      <c r="A9" s="15">
        <v>7023</v>
      </c>
      <c r="B9" s="9" t="s">
        <v>317</v>
      </c>
      <c r="C9" s="9" t="s">
        <v>497</v>
      </c>
      <c r="D9" s="9" t="s">
        <v>538</v>
      </c>
    </row>
    <row r="10" spans="1:4" x14ac:dyDescent="0.25">
      <c r="A10" s="15">
        <v>7023</v>
      </c>
      <c r="B10" s="9" t="s">
        <v>317</v>
      </c>
      <c r="C10" s="9" t="s">
        <v>498</v>
      </c>
      <c r="D10" s="9" t="s">
        <v>496</v>
      </c>
    </row>
    <row r="11" spans="1:4" x14ac:dyDescent="0.25">
      <c r="A11" s="15">
        <v>7024</v>
      </c>
      <c r="B11" s="9" t="s">
        <v>318</v>
      </c>
      <c r="C11" s="9" t="s">
        <v>441</v>
      </c>
      <c r="D11" s="9" t="s">
        <v>243</v>
      </c>
    </row>
    <row r="12" spans="1:4" x14ac:dyDescent="0.25">
      <c r="A12" s="15">
        <v>7025</v>
      </c>
      <c r="B12" s="9" t="s">
        <v>319</v>
      </c>
      <c r="C12" s="9" t="s">
        <v>442</v>
      </c>
      <c r="D12" s="9" t="s">
        <v>492</v>
      </c>
    </row>
    <row r="13" spans="1:4" s="270" customFormat="1" x14ac:dyDescent="0.25">
      <c r="A13" s="311">
        <v>7030</v>
      </c>
      <c r="B13" s="271" t="s">
        <v>320</v>
      </c>
      <c r="C13" s="271" t="s">
        <v>443</v>
      </c>
      <c r="D13" s="271" t="s">
        <v>243</v>
      </c>
    </row>
    <row r="14" spans="1:4" x14ac:dyDescent="0.25">
      <c r="A14" s="15">
        <v>7031</v>
      </c>
      <c r="B14" s="9" t="s">
        <v>321</v>
      </c>
      <c r="C14" s="9" t="s">
        <v>493</v>
      </c>
      <c r="D14" s="9" t="s">
        <v>440</v>
      </c>
    </row>
    <row r="15" spans="1:4" x14ac:dyDescent="0.25">
      <c r="A15" s="15">
        <v>7041</v>
      </c>
      <c r="B15" s="9" t="s">
        <v>322</v>
      </c>
      <c r="C15" s="9" t="s">
        <v>499</v>
      </c>
      <c r="D15" s="9" t="s">
        <v>444</v>
      </c>
    </row>
    <row r="16" spans="1:4" x14ac:dyDescent="0.25">
      <c r="A16" s="15">
        <v>7042</v>
      </c>
      <c r="B16" s="9" t="s">
        <v>323</v>
      </c>
      <c r="C16" s="9" t="s">
        <v>501</v>
      </c>
      <c r="D16" s="9" t="s">
        <v>446</v>
      </c>
    </row>
    <row r="17" spans="1:4" x14ac:dyDescent="0.25">
      <c r="A17" s="15">
        <v>7042</v>
      </c>
      <c r="B17" s="9" t="s">
        <v>323</v>
      </c>
      <c r="C17" s="9" t="s">
        <v>502</v>
      </c>
      <c r="D17" s="9" t="s">
        <v>250</v>
      </c>
    </row>
    <row r="18" spans="1:4" ht="30" x14ac:dyDescent="0.25">
      <c r="A18" s="15">
        <v>7042</v>
      </c>
      <c r="B18" s="9" t="s">
        <v>323</v>
      </c>
      <c r="C18" s="9" t="s">
        <v>503</v>
      </c>
      <c r="D18" s="9" t="s">
        <v>447</v>
      </c>
    </row>
    <row r="19" spans="1:4" x14ac:dyDescent="0.25">
      <c r="A19" s="15">
        <v>7042</v>
      </c>
      <c r="B19" s="9" t="s">
        <v>323</v>
      </c>
      <c r="C19" s="9" t="s">
        <v>469</v>
      </c>
      <c r="D19" s="9" t="s">
        <v>515</v>
      </c>
    </row>
    <row r="20" spans="1:4" x14ac:dyDescent="0.25">
      <c r="A20" s="15">
        <v>7042</v>
      </c>
      <c r="B20" s="9" t="s">
        <v>323</v>
      </c>
      <c r="C20" s="9" t="s">
        <v>504</v>
      </c>
      <c r="D20" s="9" t="s">
        <v>505</v>
      </c>
    </row>
    <row r="21" spans="1:4" x14ac:dyDescent="0.25">
      <c r="A21" s="15">
        <v>7043</v>
      </c>
      <c r="B21" s="9" t="s">
        <v>324</v>
      </c>
      <c r="C21" s="9" t="s">
        <v>445</v>
      </c>
      <c r="D21" s="9" t="s">
        <v>444</v>
      </c>
    </row>
    <row r="22" spans="1:4" x14ac:dyDescent="0.25">
      <c r="A22" s="15">
        <v>7051</v>
      </c>
      <c r="B22" s="9" t="s">
        <v>325</v>
      </c>
      <c r="C22" s="9" t="s">
        <v>506</v>
      </c>
      <c r="D22" s="9" t="s">
        <v>470</v>
      </c>
    </row>
    <row r="23" spans="1:4" x14ac:dyDescent="0.25">
      <c r="A23" s="15">
        <v>7051</v>
      </c>
      <c r="B23" s="9" t="s">
        <v>325</v>
      </c>
      <c r="C23" s="9" t="s">
        <v>507</v>
      </c>
      <c r="D23" s="9" t="s">
        <v>250</v>
      </c>
    </row>
    <row r="24" spans="1:4" x14ac:dyDescent="0.25">
      <c r="A24" s="15">
        <v>7051</v>
      </c>
      <c r="B24" s="9" t="s">
        <v>325</v>
      </c>
      <c r="C24" s="9" t="s">
        <v>474</v>
      </c>
      <c r="D24" s="9" t="s">
        <v>508</v>
      </c>
    </row>
    <row r="25" spans="1:4" ht="30" x14ac:dyDescent="0.25">
      <c r="A25" s="15">
        <v>7055</v>
      </c>
      <c r="B25" s="9" t="s">
        <v>326</v>
      </c>
      <c r="C25" s="9" t="s">
        <v>448</v>
      </c>
      <c r="D25" s="9" t="s">
        <v>447</v>
      </c>
    </row>
    <row r="26" spans="1:4" x14ac:dyDescent="0.25">
      <c r="A26" s="15">
        <v>7081</v>
      </c>
      <c r="B26" s="9" t="s">
        <v>327</v>
      </c>
      <c r="C26" s="9" t="s">
        <v>509</v>
      </c>
      <c r="D26" s="9" t="s">
        <v>475</v>
      </c>
    </row>
    <row r="27" spans="1:4" x14ac:dyDescent="0.25">
      <c r="A27" s="15">
        <v>7081</v>
      </c>
      <c r="B27" s="9" t="s">
        <v>327</v>
      </c>
      <c r="C27" s="9" t="s">
        <v>511</v>
      </c>
      <c r="D27" s="9" t="s">
        <v>510</v>
      </c>
    </row>
    <row r="28" spans="1:4" ht="30" x14ac:dyDescent="0.25">
      <c r="A28" s="15">
        <v>7081</v>
      </c>
      <c r="B28" s="9" t="s">
        <v>327</v>
      </c>
      <c r="C28" s="9" t="s">
        <v>503</v>
      </c>
      <c r="D28" s="9" t="s">
        <v>447</v>
      </c>
    </row>
    <row r="29" spans="1:4" x14ac:dyDescent="0.25">
      <c r="A29" s="15">
        <v>7082</v>
      </c>
      <c r="B29" s="9" t="s">
        <v>328</v>
      </c>
      <c r="C29" s="9" t="s">
        <v>450</v>
      </c>
      <c r="D29" s="9" t="s">
        <v>449</v>
      </c>
    </row>
    <row r="30" spans="1:4" x14ac:dyDescent="0.25">
      <c r="A30" s="15">
        <v>7083</v>
      </c>
      <c r="B30" s="9" t="s">
        <v>329</v>
      </c>
      <c r="C30" s="9" t="s">
        <v>451</v>
      </c>
      <c r="D30" s="9" t="s">
        <v>475</v>
      </c>
    </row>
    <row r="31" spans="1:4" x14ac:dyDescent="0.25">
      <c r="A31" s="15">
        <v>7084</v>
      </c>
      <c r="B31" s="9" t="s">
        <v>330</v>
      </c>
      <c r="C31" s="9" t="s">
        <v>452</v>
      </c>
      <c r="D31" s="9" t="s">
        <v>475</v>
      </c>
    </row>
    <row r="32" spans="1:4" x14ac:dyDescent="0.25">
      <c r="A32" s="15">
        <v>7085</v>
      </c>
      <c r="B32" s="9" t="s">
        <v>331</v>
      </c>
      <c r="C32" s="9" t="s">
        <v>453</v>
      </c>
      <c r="D32" s="9" t="s">
        <v>475</v>
      </c>
    </row>
    <row r="33" spans="1:4" x14ac:dyDescent="0.25">
      <c r="A33" s="15">
        <v>7086</v>
      </c>
      <c r="B33" s="9" t="s">
        <v>332</v>
      </c>
      <c r="C33" s="9" t="s">
        <v>454</v>
      </c>
      <c r="D33" s="9" t="s">
        <v>475</v>
      </c>
    </row>
    <row r="34" spans="1:4" x14ac:dyDescent="0.25">
      <c r="A34" s="15">
        <v>7091</v>
      </c>
      <c r="B34" s="9" t="s">
        <v>333</v>
      </c>
      <c r="C34" s="9" t="s">
        <v>512</v>
      </c>
      <c r="D34" s="9" t="s">
        <v>475</v>
      </c>
    </row>
    <row r="35" spans="1:4" x14ac:dyDescent="0.25">
      <c r="A35" s="15">
        <v>7091</v>
      </c>
      <c r="B35" s="9" t="s">
        <v>333</v>
      </c>
      <c r="C35" s="9" t="s">
        <v>462</v>
      </c>
      <c r="D35" s="9" t="s">
        <v>515</v>
      </c>
    </row>
    <row r="36" spans="1:4" x14ac:dyDescent="0.25">
      <c r="A36" s="15">
        <v>7091</v>
      </c>
      <c r="B36" s="9" t="s">
        <v>333</v>
      </c>
      <c r="C36" s="9" t="s">
        <v>474</v>
      </c>
      <c r="D36" s="9" t="s">
        <v>449</v>
      </c>
    </row>
    <row r="37" spans="1:4" x14ac:dyDescent="0.25">
      <c r="A37" s="15">
        <v>7092</v>
      </c>
      <c r="B37" s="9" t="s">
        <v>334</v>
      </c>
      <c r="C37" s="9" t="s">
        <v>455</v>
      </c>
      <c r="D37" s="9" t="s">
        <v>440</v>
      </c>
    </row>
    <row r="38" spans="1:4" x14ac:dyDescent="0.25">
      <c r="A38" s="15">
        <v>7093</v>
      </c>
      <c r="B38" s="9" t="s">
        <v>335</v>
      </c>
      <c r="C38" s="9" t="s">
        <v>456</v>
      </c>
      <c r="D38" s="9" t="s">
        <v>475</v>
      </c>
    </row>
    <row r="39" spans="1:4" x14ac:dyDescent="0.25">
      <c r="A39" s="15">
        <v>7094</v>
      </c>
      <c r="B39" s="9" t="s">
        <v>336</v>
      </c>
      <c r="C39" s="9" t="s">
        <v>457</v>
      </c>
    </row>
    <row r="40" spans="1:4" x14ac:dyDescent="0.25">
      <c r="A40" s="15">
        <v>7095</v>
      </c>
      <c r="B40" s="9" t="s">
        <v>337</v>
      </c>
      <c r="C40" s="9" t="s">
        <v>458</v>
      </c>
      <c r="D40" s="9" t="s">
        <v>475</v>
      </c>
    </row>
    <row r="41" spans="1:4" x14ac:dyDescent="0.25">
      <c r="A41" s="15">
        <v>7096</v>
      </c>
      <c r="B41" s="9" t="s">
        <v>338</v>
      </c>
      <c r="C41" s="9" t="s">
        <v>513</v>
      </c>
      <c r="D41" s="9" t="s">
        <v>449</v>
      </c>
    </row>
    <row r="42" spans="1:4" x14ac:dyDescent="0.25">
      <c r="A42" s="15">
        <v>7096</v>
      </c>
      <c r="B42" s="9" t="s">
        <v>338</v>
      </c>
      <c r="C42" s="9" t="s">
        <v>514</v>
      </c>
      <c r="D42" s="9" t="s">
        <v>611</v>
      </c>
    </row>
    <row r="43" spans="1:4" x14ac:dyDescent="0.25">
      <c r="A43" s="15">
        <v>7096</v>
      </c>
      <c r="B43" s="9" t="s">
        <v>338</v>
      </c>
      <c r="C43" s="9" t="s">
        <v>612</v>
      </c>
      <c r="D43" s="9" t="s">
        <v>613</v>
      </c>
    </row>
    <row r="44" spans="1:4" x14ac:dyDescent="0.25">
      <c r="A44" s="15">
        <v>7096</v>
      </c>
      <c r="B44" s="9" t="s">
        <v>338</v>
      </c>
      <c r="C44" s="9" t="s">
        <v>516</v>
      </c>
      <c r="D44" s="9" t="s">
        <v>517</v>
      </c>
    </row>
    <row r="45" spans="1:4" x14ac:dyDescent="0.25">
      <c r="A45" s="15">
        <v>7096</v>
      </c>
      <c r="B45" s="9" t="s">
        <v>338</v>
      </c>
      <c r="C45" s="9" t="s">
        <v>518</v>
      </c>
      <c r="D45" s="9" t="s">
        <v>475</v>
      </c>
    </row>
    <row r="46" spans="1:4" x14ac:dyDescent="0.25">
      <c r="A46" s="15">
        <v>7096</v>
      </c>
      <c r="B46" s="9" t="s">
        <v>338</v>
      </c>
      <c r="C46" s="9" t="s">
        <v>519</v>
      </c>
      <c r="D46" s="9" t="s">
        <v>449</v>
      </c>
    </row>
    <row r="47" spans="1:4" x14ac:dyDescent="0.25">
      <c r="A47" s="15">
        <v>7096</v>
      </c>
      <c r="B47" s="9" t="s">
        <v>338</v>
      </c>
      <c r="C47" s="9" t="s">
        <v>520</v>
      </c>
      <c r="D47" s="9" t="s">
        <v>440</v>
      </c>
    </row>
    <row r="48" spans="1:4" ht="30" x14ac:dyDescent="0.25">
      <c r="A48" s="15">
        <v>7097</v>
      </c>
      <c r="B48" s="9" t="s">
        <v>339</v>
      </c>
      <c r="C48" s="9" t="s">
        <v>503</v>
      </c>
      <c r="D48" s="9" t="s">
        <v>447</v>
      </c>
    </row>
    <row r="49" spans="1:4" x14ac:dyDescent="0.25">
      <c r="A49" s="15">
        <v>7097</v>
      </c>
      <c r="B49" s="9" t="s">
        <v>339</v>
      </c>
      <c r="C49" s="9" t="s">
        <v>462</v>
      </c>
      <c r="D49" s="9" t="s">
        <v>515</v>
      </c>
    </row>
    <row r="50" spans="1:4" x14ac:dyDescent="0.25">
      <c r="A50" s="15">
        <v>7098</v>
      </c>
      <c r="B50" s="9" t="s">
        <v>340</v>
      </c>
      <c r="C50" s="9" t="s">
        <v>459</v>
      </c>
      <c r="D50" s="9" t="s">
        <v>449</v>
      </c>
    </row>
    <row r="51" spans="1:4" x14ac:dyDescent="0.25">
      <c r="A51" s="15">
        <v>7100</v>
      </c>
      <c r="B51" s="9" t="s">
        <v>341</v>
      </c>
      <c r="C51" s="9" t="s">
        <v>461</v>
      </c>
      <c r="D51" s="9" t="s">
        <v>475</v>
      </c>
    </row>
    <row r="52" spans="1:4" x14ac:dyDescent="0.25">
      <c r="A52" s="15">
        <v>7100</v>
      </c>
      <c r="B52" s="9" t="s">
        <v>341</v>
      </c>
      <c r="C52" s="9" t="s">
        <v>462</v>
      </c>
      <c r="D52" s="9" t="s">
        <v>515</v>
      </c>
    </row>
    <row r="53" spans="1:4" x14ac:dyDescent="0.25">
      <c r="A53" s="15">
        <v>7111</v>
      </c>
      <c r="B53" s="9" t="s">
        <v>342</v>
      </c>
      <c r="C53" s="9" t="s">
        <v>463</v>
      </c>
      <c r="D53" s="9" t="s">
        <v>539</v>
      </c>
    </row>
    <row r="54" spans="1:4" x14ac:dyDescent="0.25">
      <c r="A54" s="15">
        <v>7112</v>
      </c>
      <c r="B54" s="9" t="s">
        <v>343</v>
      </c>
      <c r="C54" s="9" t="s">
        <v>463</v>
      </c>
      <c r="D54" s="9" t="s">
        <v>539</v>
      </c>
    </row>
    <row r="55" spans="1:4" x14ac:dyDescent="0.25">
      <c r="A55" s="15">
        <v>7121</v>
      </c>
      <c r="B55" s="9" t="s">
        <v>344</v>
      </c>
      <c r="C55" s="9" t="s">
        <v>465</v>
      </c>
      <c r="D55" s="9" t="s">
        <v>464</v>
      </c>
    </row>
    <row r="56" spans="1:4" ht="30" x14ac:dyDescent="0.25">
      <c r="A56" s="15">
        <v>7122</v>
      </c>
      <c r="B56" s="9" t="s">
        <v>345</v>
      </c>
      <c r="C56" s="9" t="s">
        <v>503</v>
      </c>
      <c r="D56" s="9" t="s">
        <v>447</v>
      </c>
    </row>
    <row r="57" spans="1:4" x14ac:dyDescent="0.25">
      <c r="A57" s="15">
        <v>7122</v>
      </c>
      <c r="B57" s="9" t="s">
        <v>345</v>
      </c>
      <c r="C57" s="9" t="s">
        <v>462</v>
      </c>
      <c r="D57" s="9" t="s">
        <v>515</v>
      </c>
    </row>
    <row r="58" spans="1:4" x14ac:dyDescent="0.25">
      <c r="A58" s="15">
        <v>7122</v>
      </c>
      <c r="B58" s="9" t="s">
        <v>345</v>
      </c>
      <c r="C58" s="9" t="s">
        <v>521</v>
      </c>
      <c r="D58" s="9" t="s">
        <v>440</v>
      </c>
    </row>
    <row r="59" spans="1:4" x14ac:dyDescent="0.25">
      <c r="A59" s="15">
        <v>7123</v>
      </c>
      <c r="B59" s="9" t="s">
        <v>346</v>
      </c>
      <c r="C59" s="9" t="s">
        <v>466</v>
      </c>
      <c r="D59" s="9" t="s">
        <v>540</v>
      </c>
    </row>
    <row r="60" spans="1:4" x14ac:dyDescent="0.25">
      <c r="A60" s="15">
        <v>7131</v>
      </c>
      <c r="B60" s="9" t="s">
        <v>347</v>
      </c>
      <c r="C60" s="9" t="s">
        <v>522</v>
      </c>
      <c r="D60" s="9" t="s">
        <v>541</v>
      </c>
    </row>
    <row r="61" spans="1:4" x14ac:dyDescent="0.25">
      <c r="A61" s="15">
        <v>7131</v>
      </c>
      <c r="B61" s="9" t="s">
        <v>347</v>
      </c>
      <c r="C61" s="9" t="s">
        <v>523</v>
      </c>
      <c r="D61" s="9" t="s">
        <v>243</v>
      </c>
    </row>
    <row r="62" spans="1:4" x14ac:dyDescent="0.25">
      <c r="A62" s="15">
        <v>7131</v>
      </c>
      <c r="B62" s="9" t="s">
        <v>347</v>
      </c>
      <c r="C62" s="9" t="s">
        <v>524</v>
      </c>
      <c r="D62" s="9" t="s">
        <v>460</v>
      </c>
    </row>
    <row r="63" spans="1:4" x14ac:dyDescent="0.25">
      <c r="A63" s="15">
        <v>7131</v>
      </c>
      <c r="B63" s="9" t="s">
        <v>347</v>
      </c>
      <c r="C63" s="9" t="s">
        <v>525</v>
      </c>
      <c r="D63" s="9" t="s">
        <v>254</v>
      </c>
    </row>
    <row r="64" spans="1:4" ht="30" x14ac:dyDescent="0.25">
      <c r="A64" s="15">
        <v>7131</v>
      </c>
      <c r="B64" s="9" t="s">
        <v>347</v>
      </c>
      <c r="C64" s="9" t="s">
        <v>503</v>
      </c>
      <c r="D64" s="9" t="s">
        <v>447</v>
      </c>
    </row>
    <row r="65" spans="1:4" x14ac:dyDescent="0.25">
      <c r="A65" s="15">
        <v>7131</v>
      </c>
      <c r="B65" s="9" t="s">
        <v>347</v>
      </c>
      <c r="C65" s="9" t="s">
        <v>462</v>
      </c>
      <c r="D65" s="9" t="s">
        <v>515</v>
      </c>
    </row>
    <row r="66" spans="1:4" x14ac:dyDescent="0.25">
      <c r="A66" s="15">
        <v>7132</v>
      </c>
      <c r="B66" s="9" t="s">
        <v>348</v>
      </c>
      <c r="C66" s="9" t="s">
        <v>526</v>
      </c>
      <c r="D66" s="9" t="s">
        <v>467</v>
      </c>
    </row>
    <row r="67" spans="1:4" x14ac:dyDescent="0.25">
      <c r="A67" s="15">
        <v>7133</v>
      </c>
      <c r="B67" s="9" t="s">
        <v>349</v>
      </c>
      <c r="C67" s="9" t="s">
        <v>468</v>
      </c>
      <c r="D67" s="9" t="s">
        <v>467</v>
      </c>
    </row>
    <row r="68" spans="1:4" x14ac:dyDescent="0.25">
      <c r="A68" s="15">
        <v>7134</v>
      </c>
      <c r="B68" s="9" t="s">
        <v>350</v>
      </c>
      <c r="C68" s="9" t="s">
        <v>527</v>
      </c>
      <c r="D68" s="9" t="s">
        <v>475</v>
      </c>
    </row>
    <row r="69" spans="1:4" x14ac:dyDescent="0.25">
      <c r="A69" s="15">
        <v>7134</v>
      </c>
      <c r="B69" s="9" t="s">
        <v>350</v>
      </c>
      <c r="C69" s="9" t="s">
        <v>469</v>
      </c>
      <c r="D69" s="9" t="s">
        <v>515</v>
      </c>
    </row>
    <row r="70" spans="1:4" x14ac:dyDescent="0.25">
      <c r="A70" s="15">
        <v>7135</v>
      </c>
      <c r="B70" s="9" t="s">
        <v>351</v>
      </c>
      <c r="C70" s="9" t="s">
        <v>469</v>
      </c>
      <c r="D70" s="9" t="s">
        <v>515</v>
      </c>
    </row>
    <row r="71" spans="1:4" x14ac:dyDescent="0.25">
      <c r="A71" s="311">
        <v>7142</v>
      </c>
      <c r="B71" s="271" t="s">
        <v>353</v>
      </c>
      <c r="C71" s="270" t="s">
        <v>471</v>
      </c>
      <c r="D71" s="271" t="s">
        <v>467</v>
      </c>
    </row>
    <row r="72" spans="1:4" x14ac:dyDescent="0.25">
      <c r="A72" s="311">
        <v>7143</v>
      </c>
      <c r="B72" s="271" t="s">
        <v>352</v>
      </c>
      <c r="C72" s="270" t="s">
        <v>472</v>
      </c>
      <c r="D72" s="271" t="s">
        <v>467</v>
      </c>
    </row>
    <row r="73" spans="1:4" x14ac:dyDescent="0.25">
      <c r="A73" s="311">
        <v>7144</v>
      </c>
      <c r="B73" s="271" t="s">
        <v>354</v>
      </c>
      <c r="C73" s="270" t="s">
        <v>473</v>
      </c>
      <c r="D73" s="271" t="s">
        <v>243</v>
      </c>
    </row>
    <row r="74" spans="1:4" x14ac:dyDescent="0.25">
      <c r="A74" s="311">
        <v>7145</v>
      </c>
      <c r="B74" s="271" t="s">
        <v>355</v>
      </c>
      <c r="C74" s="270" t="s">
        <v>473</v>
      </c>
      <c r="D74" s="271" t="s">
        <v>243</v>
      </c>
    </row>
    <row r="75" spans="1:4" x14ac:dyDescent="0.25">
      <c r="A75" s="15">
        <v>7151</v>
      </c>
      <c r="B75" s="9" t="s">
        <v>356</v>
      </c>
      <c r="C75" t="s">
        <v>469</v>
      </c>
      <c r="D75" s="9" t="s">
        <v>515</v>
      </c>
    </row>
    <row r="76" spans="1:4" ht="30" x14ac:dyDescent="0.25">
      <c r="A76" s="15">
        <v>7151</v>
      </c>
      <c r="B76" s="9" t="s">
        <v>356</v>
      </c>
      <c r="C76" t="s">
        <v>459</v>
      </c>
      <c r="D76" s="9" t="s">
        <v>528</v>
      </c>
    </row>
    <row r="77" spans="1:4" x14ac:dyDescent="0.25">
      <c r="A77" s="15">
        <v>7152</v>
      </c>
      <c r="B77" s="9" t="s">
        <v>357</v>
      </c>
      <c r="C77" t="s">
        <v>500</v>
      </c>
      <c r="D77" s="9" t="s">
        <v>529</v>
      </c>
    </row>
    <row r="78" spans="1:4" x14ac:dyDescent="0.25">
      <c r="A78" s="15">
        <v>7152</v>
      </c>
      <c r="B78" s="9" t="s">
        <v>357</v>
      </c>
      <c r="C78" t="s">
        <v>469</v>
      </c>
      <c r="D78" s="9" t="s">
        <v>515</v>
      </c>
    </row>
    <row r="79" spans="1:4" ht="30" x14ac:dyDescent="0.25">
      <c r="A79" s="15">
        <v>7152</v>
      </c>
      <c r="B79" s="9" t="s">
        <v>357</v>
      </c>
      <c r="C79" t="s">
        <v>530</v>
      </c>
      <c r="D79" s="9" t="s">
        <v>531</v>
      </c>
    </row>
    <row r="80" spans="1:4" x14ac:dyDescent="0.25">
      <c r="A80" s="15">
        <v>7154</v>
      </c>
      <c r="B80" s="9" t="s">
        <v>358</v>
      </c>
      <c r="C80" t="s">
        <v>459</v>
      </c>
    </row>
    <row r="81" spans="1:4" x14ac:dyDescent="0.25">
      <c r="A81" s="15">
        <v>7155</v>
      </c>
      <c r="B81" s="9" t="s">
        <v>359</v>
      </c>
      <c r="C81" t="s">
        <v>511</v>
      </c>
      <c r="D81" s="9" t="s">
        <v>467</v>
      </c>
    </row>
    <row r="82" spans="1:4" ht="30" x14ac:dyDescent="0.25">
      <c r="A82" s="15">
        <v>7155</v>
      </c>
      <c r="B82" s="9" t="s">
        <v>359</v>
      </c>
      <c r="C82" t="s">
        <v>476</v>
      </c>
      <c r="D82" s="9" t="s">
        <v>542</v>
      </c>
    </row>
    <row r="83" spans="1:4" x14ac:dyDescent="0.25">
      <c r="A83" s="15">
        <v>7156</v>
      </c>
      <c r="B83" s="9" t="s">
        <v>360</v>
      </c>
      <c r="C83" t="s">
        <v>474</v>
      </c>
      <c r="D83" s="9" t="s">
        <v>449</v>
      </c>
    </row>
    <row r="84" spans="1:4" x14ac:dyDescent="0.25">
      <c r="A84" s="15">
        <v>7157</v>
      </c>
      <c r="B84" s="9" t="s">
        <v>361</v>
      </c>
      <c r="C84" t="s">
        <v>476</v>
      </c>
    </row>
    <row r="85" spans="1:4" x14ac:dyDescent="0.25">
      <c r="A85" s="15">
        <v>7158</v>
      </c>
      <c r="B85" s="9" t="s">
        <v>362</v>
      </c>
      <c r="C85" t="s">
        <v>474</v>
      </c>
      <c r="D85" s="9" t="s">
        <v>449</v>
      </c>
    </row>
    <row r="86" spans="1:4" x14ac:dyDescent="0.25">
      <c r="A86" s="15">
        <v>7159</v>
      </c>
      <c r="B86" s="9" t="s">
        <v>363</v>
      </c>
      <c r="C86" t="s">
        <v>474</v>
      </c>
      <c r="D86" s="9" t="s">
        <v>449</v>
      </c>
    </row>
    <row r="87" spans="1:4" x14ac:dyDescent="0.25">
      <c r="A87" s="15">
        <v>7165</v>
      </c>
      <c r="B87" s="9" t="s">
        <v>364</v>
      </c>
      <c r="C87" t="s">
        <v>477</v>
      </c>
      <c r="D87" s="9" t="s">
        <v>446</v>
      </c>
    </row>
    <row r="88" spans="1:4" x14ac:dyDescent="0.25">
      <c r="A88" s="15">
        <v>7210</v>
      </c>
      <c r="B88" s="9" t="s">
        <v>365</v>
      </c>
      <c r="C88" t="s">
        <v>506</v>
      </c>
      <c r="D88" s="9" t="s">
        <v>470</v>
      </c>
    </row>
    <row r="89" spans="1:4" x14ac:dyDescent="0.25">
      <c r="A89" s="15">
        <v>7210</v>
      </c>
      <c r="B89" s="9" t="s">
        <v>365</v>
      </c>
      <c r="C89" t="s">
        <v>507</v>
      </c>
      <c r="D89" s="9" t="s">
        <v>470</v>
      </c>
    </row>
    <row r="90" spans="1:4" x14ac:dyDescent="0.25">
      <c r="A90" s="15">
        <v>7210</v>
      </c>
      <c r="B90" s="9" t="s">
        <v>365</v>
      </c>
      <c r="C90" t="s">
        <v>532</v>
      </c>
      <c r="D90" s="9" t="s">
        <v>440</v>
      </c>
    </row>
    <row r="91" spans="1:4" x14ac:dyDescent="0.25">
      <c r="A91" s="15">
        <v>7211</v>
      </c>
      <c r="B91" s="9" t="s">
        <v>366</v>
      </c>
      <c r="C91" t="s">
        <v>478</v>
      </c>
      <c r="D91" s="9" t="s">
        <v>440</v>
      </c>
    </row>
    <row r="92" spans="1:4" x14ac:dyDescent="0.25">
      <c r="A92" s="15">
        <v>7220</v>
      </c>
      <c r="B92" s="9" t="s">
        <v>367</v>
      </c>
      <c r="C92" t="s">
        <v>534</v>
      </c>
      <c r="D92" s="9" t="s">
        <v>440</v>
      </c>
    </row>
    <row r="93" spans="1:4" x14ac:dyDescent="0.25">
      <c r="A93" s="15">
        <v>7220</v>
      </c>
      <c r="B93" s="9" t="s">
        <v>367</v>
      </c>
      <c r="C93" t="s">
        <v>533</v>
      </c>
      <c r="D93" s="9" t="s">
        <v>467</v>
      </c>
    </row>
    <row r="94" spans="1:4" x14ac:dyDescent="0.25">
      <c r="A94" s="15">
        <v>7230</v>
      </c>
      <c r="B94" s="9" t="s">
        <v>368</v>
      </c>
      <c r="C94" t="s">
        <v>448</v>
      </c>
    </row>
    <row r="95" spans="1:4" x14ac:dyDescent="0.25">
      <c r="A95" s="15">
        <v>7240</v>
      </c>
      <c r="B95" s="9" t="s">
        <v>369</v>
      </c>
      <c r="C95" t="s">
        <v>448</v>
      </c>
    </row>
    <row r="96" spans="1:4" x14ac:dyDescent="0.25">
      <c r="A96" s="15">
        <v>7250</v>
      </c>
      <c r="B96" s="9" t="s">
        <v>370</v>
      </c>
      <c r="C96" t="s">
        <v>479</v>
      </c>
    </row>
    <row r="97" spans="1:4" ht="30" x14ac:dyDescent="0.25">
      <c r="A97" s="15">
        <v>7261</v>
      </c>
      <c r="B97" s="9" t="s">
        <v>371</v>
      </c>
      <c r="C97" t="s">
        <v>448</v>
      </c>
      <c r="D97" s="9" t="s">
        <v>535</v>
      </c>
    </row>
  </sheetData>
  <phoneticPr fontId="23" type="noConversion"/>
  <pageMargins left="0.7" right="0.7" top="0.75" bottom="0.75" header="0.3" footer="0.3"/>
  <pageSetup paperSize="9" orientation="portrait" r:id="rId1"/>
  <ignoredErrors>
    <ignoredError sqref="C37:C40 C17:C25 C29:C33 C42 C47:C50 C52:C55 C56:C58 C59:C65 C75:C77 C79:C80 C69:C70 C83:C87 C91 C93:C95 C88:C89 C97 C8 C5:C6 C10:C11 C44:C46" twoDigitTextYear="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tabColor theme="7" tint="0.59999389629810485"/>
  </sheetPr>
  <dimension ref="A1:J35"/>
  <sheetViews>
    <sheetView workbookViewId="0">
      <selection sqref="A1:F1"/>
    </sheetView>
  </sheetViews>
  <sheetFormatPr baseColWidth="10" defaultColWidth="8.7109375" defaultRowHeight="15" x14ac:dyDescent="0.25"/>
  <cols>
    <col min="1" max="1" width="15" bestFit="1" customWidth="1"/>
    <col min="2" max="2" width="62.85546875" customWidth="1"/>
    <col min="3" max="3" width="20.7109375" customWidth="1"/>
    <col min="4" max="4" width="21.7109375" customWidth="1"/>
    <col min="5" max="5" width="20.7109375" customWidth="1"/>
    <col min="6" max="6" width="21.7109375" customWidth="1"/>
  </cols>
  <sheetData>
    <row r="1" spans="1:10" ht="53.25" customHeight="1" x14ac:dyDescent="0.25">
      <c r="A1" s="372" t="s">
        <v>490</v>
      </c>
      <c r="B1" s="372"/>
      <c r="C1" s="372"/>
      <c r="D1" s="372"/>
      <c r="E1" s="372"/>
      <c r="F1" s="372"/>
    </row>
    <row r="3" spans="1:10" ht="45.75" thickBot="1" x14ac:dyDescent="0.3">
      <c r="C3" s="9" t="s">
        <v>263</v>
      </c>
      <c r="D3" s="9" t="s">
        <v>264</v>
      </c>
      <c r="E3" s="9" t="s">
        <v>265</v>
      </c>
      <c r="F3" s="9" t="s">
        <v>266</v>
      </c>
    </row>
    <row r="4" spans="1:10" x14ac:dyDescent="0.25">
      <c r="A4" s="131" t="s">
        <v>269</v>
      </c>
      <c r="B4" s="132" t="s">
        <v>270</v>
      </c>
      <c r="C4" s="133">
        <v>0</v>
      </c>
      <c r="D4" s="133">
        <v>0</v>
      </c>
      <c r="E4" s="133">
        <f>C4*1000</f>
        <v>0</v>
      </c>
      <c r="F4" s="134">
        <f>D4*1000</f>
        <v>0</v>
      </c>
    </row>
    <row r="5" spans="1:10" x14ac:dyDescent="0.25">
      <c r="A5" s="135" t="s">
        <v>257</v>
      </c>
      <c r="B5" s="136" t="s">
        <v>262</v>
      </c>
      <c r="C5" s="112">
        <v>5</v>
      </c>
      <c r="D5" s="112">
        <v>20</v>
      </c>
      <c r="E5" s="112">
        <f>C5*1000</f>
        <v>5000</v>
      </c>
      <c r="F5" s="116">
        <f>D5*1000</f>
        <v>20000</v>
      </c>
    </row>
    <row r="6" spans="1:10" x14ac:dyDescent="0.25">
      <c r="A6" s="135" t="s">
        <v>240</v>
      </c>
      <c r="B6" s="136" t="s">
        <v>261</v>
      </c>
      <c r="C6" s="112">
        <v>50</v>
      </c>
      <c r="D6" s="112">
        <v>200</v>
      </c>
      <c r="E6" s="112">
        <f t="shared" ref="E6:E31" si="0">C6*1000</f>
        <v>50000</v>
      </c>
      <c r="F6" s="116">
        <f t="shared" ref="F6:F31" si="1">D6*1000</f>
        <v>200000</v>
      </c>
    </row>
    <row r="7" spans="1:10" x14ac:dyDescent="0.25">
      <c r="A7" s="135" t="s">
        <v>239</v>
      </c>
      <c r="B7" s="136" t="s">
        <v>256</v>
      </c>
      <c r="C7" s="112">
        <v>50</v>
      </c>
      <c r="D7" s="112">
        <v>200</v>
      </c>
      <c r="E7" s="112">
        <f t="shared" si="0"/>
        <v>50000</v>
      </c>
      <c r="F7" s="116">
        <f t="shared" si="1"/>
        <v>200000</v>
      </c>
    </row>
    <row r="8" spans="1:10" ht="15.75" thickBot="1" x14ac:dyDescent="0.3">
      <c r="A8" s="137" t="s">
        <v>255</v>
      </c>
      <c r="B8" s="138" t="s">
        <v>268</v>
      </c>
      <c r="C8" s="139">
        <v>2500</v>
      </c>
      <c r="D8" s="139">
        <v>25000</v>
      </c>
      <c r="E8" s="139">
        <v>2500000</v>
      </c>
      <c r="F8" s="130">
        <v>25000000</v>
      </c>
    </row>
    <row r="9" spans="1:10" x14ac:dyDescent="0.25">
      <c r="A9" s="140" t="s">
        <v>429</v>
      </c>
      <c r="B9" s="141" t="s">
        <v>271</v>
      </c>
      <c r="C9" s="142">
        <v>0</v>
      </c>
      <c r="D9" s="142">
        <v>0</v>
      </c>
      <c r="E9" s="142">
        <v>0</v>
      </c>
      <c r="F9" s="143">
        <v>0</v>
      </c>
      <c r="I9" s="1"/>
      <c r="J9" s="1"/>
    </row>
    <row r="10" spans="1:10" x14ac:dyDescent="0.25">
      <c r="A10" s="140" t="s">
        <v>431</v>
      </c>
      <c r="B10" s="141" t="s">
        <v>432</v>
      </c>
      <c r="C10" s="142">
        <v>10</v>
      </c>
      <c r="D10" s="142">
        <v>50</v>
      </c>
      <c r="E10" s="142">
        <v>10000</v>
      </c>
      <c r="F10" s="143">
        <v>50000</v>
      </c>
      <c r="I10" s="1"/>
      <c r="J10" s="1"/>
    </row>
    <row r="11" spans="1:10" x14ac:dyDescent="0.25">
      <c r="A11" s="140" t="s">
        <v>430</v>
      </c>
      <c r="B11" s="141" t="s">
        <v>433</v>
      </c>
      <c r="C11" s="142">
        <v>50</v>
      </c>
      <c r="D11" s="142">
        <v>200</v>
      </c>
      <c r="E11" s="142">
        <v>50000</v>
      </c>
      <c r="F11" s="143">
        <v>200000</v>
      </c>
      <c r="I11" s="1"/>
      <c r="J11" s="1"/>
    </row>
    <row r="12" spans="1:10" ht="15" customHeight="1" x14ac:dyDescent="0.25">
      <c r="A12" s="144" t="s">
        <v>246</v>
      </c>
      <c r="B12" s="145" t="s">
        <v>23</v>
      </c>
      <c r="C12" s="146">
        <v>10</v>
      </c>
      <c r="D12" s="146">
        <v>50</v>
      </c>
      <c r="E12" s="5">
        <f t="shared" si="0"/>
        <v>10000</v>
      </c>
      <c r="F12" s="21">
        <f t="shared" si="1"/>
        <v>50000</v>
      </c>
    </row>
    <row r="13" spans="1:10" ht="15" customHeight="1" x14ac:dyDescent="0.25">
      <c r="A13" s="144" t="s">
        <v>241</v>
      </c>
      <c r="B13" s="145" t="s">
        <v>244</v>
      </c>
      <c r="C13" s="146">
        <v>150</v>
      </c>
      <c r="D13" s="146">
        <v>500</v>
      </c>
      <c r="E13" s="5">
        <f t="shared" si="0"/>
        <v>150000</v>
      </c>
      <c r="F13" s="21">
        <f t="shared" si="1"/>
        <v>500000</v>
      </c>
    </row>
    <row r="14" spans="1:10" ht="15" customHeight="1" x14ac:dyDescent="0.25">
      <c r="A14" s="144" t="s">
        <v>247</v>
      </c>
      <c r="B14" s="145" t="s">
        <v>245</v>
      </c>
      <c r="C14" s="146">
        <v>5000</v>
      </c>
      <c r="D14" s="146">
        <v>50000</v>
      </c>
      <c r="E14" s="5">
        <f t="shared" si="0"/>
        <v>5000000</v>
      </c>
      <c r="F14" s="21">
        <f t="shared" si="1"/>
        <v>50000000</v>
      </c>
    </row>
    <row r="15" spans="1:10" ht="15" customHeight="1" x14ac:dyDescent="0.25">
      <c r="A15" s="144" t="s">
        <v>248</v>
      </c>
      <c r="B15" s="145" t="s">
        <v>29</v>
      </c>
      <c r="C15" s="146">
        <v>50</v>
      </c>
      <c r="D15" s="146">
        <v>200</v>
      </c>
      <c r="E15" s="5">
        <f t="shared" si="0"/>
        <v>50000</v>
      </c>
      <c r="F15" s="21">
        <f t="shared" si="1"/>
        <v>200000</v>
      </c>
    </row>
    <row r="16" spans="1:10" ht="15" customHeight="1" x14ac:dyDescent="0.25">
      <c r="A16" s="144" t="s">
        <v>242</v>
      </c>
      <c r="B16" s="145" t="s">
        <v>31</v>
      </c>
      <c r="C16" s="146">
        <v>10</v>
      </c>
      <c r="D16" s="146">
        <v>50</v>
      </c>
      <c r="E16" s="5">
        <f t="shared" si="0"/>
        <v>10000</v>
      </c>
      <c r="F16" s="21">
        <f t="shared" si="1"/>
        <v>50000</v>
      </c>
    </row>
    <row r="17" spans="1:6" ht="15" customHeight="1" x14ac:dyDescent="0.25">
      <c r="A17" s="144" t="s">
        <v>249</v>
      </c>
      <c r="B17" s="145" t="s">
        <v>35</v>
      </c>
      <c r="C17" s="146">
        <v>50</v>
      </c>
      <c r="D17" s="146">
        <v>200</v>
      </c>
      <c r="E17" s="5">
        <f t="shared" si="0"/>
        <v>50000</v>
      </c>
      <c r="F17" s="21">
        <f t="shared" si="1"/>
        <v>200000</v>
      </c>
    </row>
    <row r="18" spans="1:6" ht="15" customHeight="1" x14ac:dyDescent="0.25">
      <c r="A18" s="144" t="s">
        <v>250</v>
      </c>
      <c r="B18" s="145" t="s">
        <v>38</v>
      </c>
      <c r="C18" s="146">
        <v>5000</v>
      </c>
      <c r="D18" s="146">
        <v>50000</v>
      </c>
      <c r="E18" s="5">
        <f t="shared" si="0"/>
        <v>5000000</v>
      </c>
      <c r="F18" s="21">
        <f t="shared" si="1"/>
        <v>50000000</v>
      </c>
    </row>
    <row r="19" spans="1:6" ht="15" customHeight="1" x14ac:dyDescent="0.25">
      <c r="A19" s="144" t="s">
        <v>251</v>
      </c>
      <c r="B19" s="147" t="s">
        <v>42</v>
      </c>
      <c r="C19" s="146">
        <v>10</v>
      </c>
      <c r="D19" s="146">
        <v>50</v>
      </c>
      <c r="E19" s="5">
        <f t="shared" si="0"/>
        <v>10000</v>
      </c>
      <c r="F19" s="21">
        <f t="shared" si="1"/>
        <v>50000</v>
      </c>
    </row>
    <row r="20" spans="1:6" ht="15" customHeight="1" x14ac:dyDescent="0.25">
      <c r="A20" s="144" t="s">
        <v>252</v>
      </c>
      <c r="B20" s="147" t="s">
        <v>44</v>
      </c>
      <c r="C20" s="146">
        <v>50</v>
      </c>
      <c r="D20" s="146">
        <v>200</v>
      </c>
      <c r="E20" s="5">
        <f t="shared" si="0"/>
        <v>50000</v>
      </c>
      <c r="F20" s="21">
        <f t="shared" si="1"/>
        <v>200000</v>
      </c>
    </row>
    <row r="21" spans="1:6" ht="15" customHeight="1" x14ac:dyDescent="0.25">
      <c r="A21" s="144" t="s">
        <v>253</v>
      </c>
      <c r="B21" s="145" t="s">
        <v>46</v>
      </c>
      <c r="C21" s="146">
        <v>50</v>
      </c>
      <c r="D21" s="146">
        <v>200</v>
      </c>
      <c r="E21" s="5">
        <f t="shared" si="0"/>
        <v>50000</v>
      </c>
      <c r="F21" s="21">
        <f t="shared" si="1"/>
        <v>200000</v>
      </c>
    </row>
    <row r="22" spans="1:6" ht="15" customHeight="1" x14ac:dyDescent="0.25">
      <c r="A22" s="144" t="s">
        <v>254</v>
      </c>
      <c r="B22" s="145" t="s">
        <v>48</v>
      </c>
      <c r="C22" s="146">
        <v>50</v>
      </c>
      <c r="D22" s="146">
        <v>200</v>
      </c>
      <c r="E22" s="5">
        <f t="shared" si="0"/>
        <v>50000</v>
      </c>
      <c r="F22" s="21">
        <f t="shared" si="1"/>
        <v>200000</v>
      </c>
    </row>
    <row r="23" spans="1:6" ht="15" customHeight="1" thickBot="1" x14ac:dyDescent="0.3">
      <c r="A23" s="148" t="s">
        <v>255</v>
      </c>
      <c r="B23" s="149" t="s">
        <v>268</v>
      </c>
      <c r="C23" s="150">
        <v>2500</v>
      </c>
      <c r="D23" s="150">
        <v>25000</v>
      </c>
      <c r="E23" s="129">
        <f t="shared" si="0"/>
        <v>2500000</v>
      </c>
      <c r="F23" s="51">
        <f t="shared" si="1"/>
        <v>25000000</v>
      </c>
    </row>
    <row r="24" spans="1:6" ht="15" customHeight="1" x14ac:dyDescent="0.25">
      <c r="A24" s="151">
        <v>0</v>
      </c>
      <c r="B24" s="152" t="s">
        <v>272</v>
      </c>
      <c r="C24" s="133">
        <v>0</v>
      </c>
      <c r="D24" s="133">
        <v>0</v>
      </c>
      <c r="E24" s="133">
        <v>0</v>
      </c>
      <c r="F24" s="134">
        <v>0</v>
      </c>
    </row>
    <row r="25" spans="1:6" x14ac:dyDescent="0.25">
      <c r="A25" s="153" t="s">
        <v>258</v>
      </c>
      <c r="B25" s="154" t="s">
        <v>259</v>
      </c>
      <c r="C25" s="155">
        <v>100</v>
      </c>
      <c r="D25" s="146">
        <v>200</v>
      </c>
      <c r="E25" s="5">
        <f t="shared" si="0"/>
        <v>100000</v>
      </c>
      <c r="F25" s="21">
        <f t="shared" si="1"/>
        <v>200000</v>
      </c>
    </row>
    <row r="26" spans="1:6" x14ac:dyDescent="0.25">
      <c r="A26" s="153" t="s">
        <v>243</v>
      </c>
      <c r="B26" s="154" t="s">
        <v>260</v>
      </c>
      <c r="C26" s="155">
        <v>200</v>
      </c>
      <c r="D26" s="146">
        <v>500</v>
      </c>
      <c r="E26" s="5">
        <f t="shared" si="0"/>
        <v>200000</v>
      </c>
      <c r="F26" s="21">
        <f t="shared" si="1"/>
        <v>500000</v>
      </c>
    </row>
    <row r="27" spans="1:6" ht="15.75" thickBot="1" x14ac:dyDescent="0.3">
      <c r="A27" s="157" t="s">
        <v>255</v>
      </c>
      <c r="B27" s="158" t="s">
        <v>268</v>
      </c>
      <c r="C27" s="159">
        <v>2500</v>
      </c>
      <c r="D27" s="160">
        <v>25000</v>
      </c>
      <c r="E27" s="161">
        <v>2500000</v>
      </c>
      <c r="F27" s="55">
        <v>25000000</v>
      </c>
    </row>
    <row r="28" spans="1:6" x14ac:dyDescent="0.25">
      <c r="A28" s="162" t="s">
        <v>277</v>
      </c>
      <c r="B28" s="163" t="s">
        <v>281</v>
      </c>
      <c r="C28" s="164">
        <v>0</v>
      </c>
      <c r="D28" s="164">
        <v>0</v>
      </c>
      <c r="E28" s="164">
        <f t="shared" si="0"/>
        <v>0</v>
      </c>
      <c r="F28" s="165">
        <f t="shared" si="1"/>
        <v>0</v>
      </c>
    </row>
    <row r="29" spans="1:6" x14ac:dyDescent="0.25">
      <c r="A29" s="166" t="s">
        <v>278</v>
      </c>
      <c r="B29" s="167" t="s">
        <v>54</v>
      </c>
      <c r="C29" s="146">
        <v>100</v>
      </c>
      <c r="D29" s="146">
        <v>500</v>
      </c>
      <c r="E29" s="146">
        <f t="shared" si="0"/>
        <v>100000</v>
      </c>
      <c r="F29" s="168">
        <f t="shared" si="1"/>
        <v>500000</v>
      </c>
    </row>
    <row r="30" spans="1:6" ht="30" x14ac:dyDescent="0.25">
      <c r="A30" s="166" t="s">
        <v>279</v>
      </c>
      <c r="B30" s="167" t="s">
        <v>55</v>
      </c>
      <c r="C30" s="146">
        <v>100</v>
      </c>
      <c r="D30" s="146">
        <v>500</v>
      </c>
      <c r="E30" s="146">
        <f t="shared" si="0"/>
        <v>100000</v>
      </c>
      <c r="F30" s="168">
        <f t="shared" si="1"/>
        <v>500000</v>
      </c>
    </row>
    <row r="31" spans="1:6" x14ac:dyDescent="0.25">
      <c r="A31" s="166" t="s">
        <v>280</v>
      </c>
      <c r="B31" s="167" t="s">
        <v>56</v>
      </c>
      <c r="C31" s="146">
        <v>50</v>
      </c>
      <c r="D31" s="146">
        <v>200</v>
      </c>
      <c r="E31" s="146">
        <f t="shared" si="0"/>
        <v>50000</v>
      </c>
      <c r="F31" s="168">
        <f t="shared" si="1"/>
        <v>200000</v>
      </c>
    </row>
    <row r="32" spans="1:6" ht="15.75" thickBot="1" x14ac:dyDescent="0.3">
      <c r="A32" s="169" t="s">
        <v>255</v>
      </c>
      <c r="B32" s="170" t="s">
        <v>268</v>
      </c>
      <c r="C32" s="150">
        <v>2500</v>
      </c>
      <c r="D32" s="150">
        <v>25000</v>
      </c>
      <c r="E32" s="129">
        <v>2500000</v>
      </c>
      <c r="F32" s="51">
        <v>25000000</v>
      </c>
    </row>
    <row r="35" ht="33" customHeight="1" x14ac:dyDescent="0.25"/>
  </sheetData>
  <mergeCells count="1">
    <mergeCell ref="A1:F1"/>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E61"/>
  <sheetViews>
    <sheetView workbookViewId="0">
      <selection activeCell="A11" sqref="A11"/>
    </sheetView>
  </sheetViews>
  <sheetFormatPr baseColWidth="10" defaultColWidth="8.7109375" defaultRowHeight="15" x14ac:dyDescent="0.25"/>
  <cols>
    <col min="1" max="1" width="89.7109375" customWidth="1"/>
    <col min="2" max="2" width="17.5703125" customWidth="1"/>
    <col min="3" max="3" width="26" style="7" bestFit="1" customWidth="1"/>
    <col min="4" max="4" width="26.42578125" style="7" customWidth="1"/>
    <col min="5" max="5" width="25.5703125" customWidth="1"/>
  </cols>
  <sheetData>
    <row r="1" spans="1:5" ht="52.5" customHeight="1" x14ac:dyDescent="0.25">
      <c r="A1" s="372" t="s">
        <v>491</v>
      </c>
      <c r="B1" s="372"/>
      <c r="C1" s="372"/>
      <c r="D1" s="372"/>
      <c r="E1" s="372"/>
    </row>
    <row r="3" spans="1:5" ht="18.75" x14ac:dyDescent="0.3">
      <c r="A3" s="373" t="s">
        <v>610</v>
      </c>
      <c r="B3" s="373"/>
      <c r="C3" s="373"/>
      <c r="D3" s="373"/>
      <c r="E3" s="373"/>
    </row>
    <row r="4" spans="1:5" x14ac:dyDescent="0.25">
      <c r="C4" s="15" t="s">
        <v>380</v>
      </c>
      <c r="D4" s="15" t="s">
        <v>380</v>
      </c>
      <c r="E4" s="15" t="s">
        <v>380</v>
      </c>
    </row>
    <row r="5" spans="1:5" ht="60" x14ac:dyDescent="0.25">
      <c r="A5" s="171" t="s">
        <v>158</v>
      </c>
      <c r="B5" s="171" t="s">
        <v>426</v>
      </c>
      <c r="C5" s="172" t="s">
        <v>222</v>
      </c>
      <c r="D5" s="172" t="s">
        <v>221</v>
      </c>
      <c r="E5" s="171" t="s">
        <v>238</v>
      </c>
    </row>
    <row r="6" spans="1:5" x14ac:dyDescent="0.25">
      <c r="A6" s="173" t="s">
        <v>223</v>
      </c>
      <c r="B6" s="173" t="s">
        <v>159</v>
      </c>
      <c r="C6" s="174">
        <v>5000</v>
      </c>
      <c r="D6" s="174">
        <v>10000</v>
      </c>
      <c r="E6" s="175">
        <f t="shared" ref="E6:E37" si="0">0.02*C6</f>
        <v>100</v>
      </c>
    </row>
    <row r="7" spans="1:5" x14ac:dyDescent="0.25">
      <c r="A7" s="173" t="s">
        <v>224</v>
      </c>
      <c r="B7" s="173" t="s">
        <v>159</v>
      </c>
      <c r="C7" s="174">
        <v>1250</v>
      </c>
      <c r="D7" s="174">
        <v>5000</v>
      </c>
      <c r="E7" s="175">
        <f t="shared" si="0"/>
        <v>25</v>
      </c>
    </row>
    <row r="8" spans="1:5" x14ac:dyDescent="0.25">
      <c r="A8" s="173" t="s">
        <v>225</v>
      </c>
      <c r="B8" s="173" t="s">
        <v>159</v>
      </c>
      <c r="C8" s="174">
        <v>350</v>
      </c>
      <c r="D8" s="174">
        <v>2500</v>
      </c>
      <c r="E8" s="175">
        <f t="shared" si="0"/>
        <v>7</v>
      </c>
    </row>
    <row r="9" spans="1:5" ht="30" x14ac:dyDescent="0.25">
      <c r="A9" s="173" t="s">
        <v>226</v>
      </c>
      <c r="B9" s="173" t="s">
        <v>159</v>
      </c>
      <c r="C9" s="174">
        <v>10</v>
      </c>
      <c r="D9" s="174">
        <v>50</v>
      </c>
      <c r="E9" s="175">
        <f t="shared" si="0"/>
        <v>0.2</v>
      </c>
    </row>
    <row r="10" spans="1:5" x14ac:dyDescent="0.25">
      <c r="A10" s="173" t="s">
        <v>227</v>
      </c>
      <c r="B10" s="173" t="s">
        <v>159</v>
      </c>
      <c r="C10" s="174">
        <v>5000</v>
      </c>
      <c r="D10" s="174">
        <v>10000</v>
      </c>
      <c r="E10" s="175">
        <f t="shared" si="0"/>
        <v>100</v>
      </c>
    </row>
    <row r="11" spans="1:5" x14ac:dyDescent="0.25">
      <c r="A11" s="173" t="s">
        <v>228</v>
      </c>
      <c r="B11" s="173" t="s">
        <v>159</v>
      </c>
      <c r="C11" s="174">
        <v>1250</v>
      </c>
      <c r="D11" s="174">
        <v>5000</v>
      </c>
      <c r="E11" s="175">
        <f t="shared" si="0"/>
        <v>25</v>
      </c>
    </row>
    <row r="12" spans="1:5" x14ac:dyDescent="0.25">
      <c r="A12" s="173" t="s">
        <v>160</v>
      </c>
      <c r="B12" s="173" t="s">
        <v>161</v>
      </c>
      <c r="C12" s="174">
        <v>1</v>
      </c>
      <c r="D12" s="174">
        <v>2</v>
      </c>
      <c r="E12" s="175">
        <f t="shared" si="0"/>
        <v>0.02</v>
      </c>
    </row>
    <row r="13" spans="1:5" x14ac:dyDescent="0.25">
      <c r="A13" s="173" t="s">
        <v>162</v>
      </c>
      <c r="B13" s="173" t="s">
        <v>163</v>
      </c>
      <c r="C13" s="174"/>
      <c r="D13" s="174">
        <v>0.1</v>
      </c>
      <c r="E13" s="175">
        <f t="shared" si="0"/>
        <v>0</v>
      </c>
    </row>
    <row r="14" spans="1:5" x14ac:dyDescent="0.25">
      <c r="A14" s="173" t="s">
        <v>164</v>
      </c>
      <c r="B14" s="173" t="s">
        <v>165</v>
      </c>
      <c r="C14" s="174">
        <v>20</v>
      </c>
      <c r="D14" s="174">
        <v>100</v>
      </c>
      <c r="E14" s="175">
        <f t="shared" si="0"/>
        <v>0.4</v>
      </c>
    </row>
    <row r="15" spans="1:5" x14ac:dyDescent="0.25">
      <c r="A15" s="173" t="s">
        <v>166</v>
      </c>
      <c r="B15" s="173" t="s">
        <v>167</v>
      </c>
      <c r="C15" s="174">
        <v>10</v>
      </c>
      <c r="D15" s="174">
        <v>25</v>
      </c>
      <c r="E15" s="175">
        <f t="shared" si="0"/>
        <v>0.2</v>
      </c>
    </row>
    <row r="16" spans="1:5" ht="30" x14ac:dyDescent="0.25">
      <c r="A16" s="173" t="s">
        <v>168</v>
      </c>
      <c r="B16" s="173" t="s">
        <v>159</v>
      </c>
      <c r="C16" s="174"/>
      <c r="D16" s="174">
        <v>1</v>
      </c>
      <c r="E16" s="175">
        <f t="shared" si="0"/>
        <v>0</v>
      </c>
    </row>
    <row r="17" spans="1:5" x14ac:dyDescent="0.25">
      <c r="A17" s="173" t="s">
        <v>169</v>
      </c>
      <c r="B17" s="173" t="s">
        <v>170</v>
      </c>
      <c r="C17" s="174">
        <v>10</v>
      </c>
      <c r="D17" s="174">
        <v>20</v>
      </c>
      <c r="E17" s="175">
        <f t="shared" si="0"/>
        <v>0.2</v>
      </c>
    </row>
    <row r="18" spans="1:5" x14ac:dyDescent="0.25">
      <c r="A18" s="173" t="s">
        <v>171</v>
      </c>
      <c r="B18" s="173" t="s">
        <v>172</v>
      </c>
      <c r="C18" s="174">
        <v>10</v>
      </c>
      <c r="D18" s="174">
        <v>20</v>
      </c>
      <c r="E18" s="175">
        <f t="shared" si="0"/>
        <v>0.2</v>
      </c>
    </row>
    <row r="19" spans="1:5" x14ac:dyDescent="0.25">
      <c r="A19" s="173" t="s">
        <v>173</v>
      </c>
      <c r="B19" s="173" t="s">
        <v>174</v>
      </c>
      <c r="C19" s="174">
        <v>5</v>
      </c>
      <c r="D19" s="174">
        <v>50</v>
      </c>
      <c r="E19" s="175">
        <f t="shared" si="0"/>
        <v>0.1</v>
      </c>
    </row>
    <row r="20" spans="1:5" x14ac:dyDescent="0.25">
      <c r="A20" s="173" t="s">
        <v>175</v>
      </c>
      <c r="B20" s="173" t="s">
        <v>176</v>
      </c>
      <c r="C20" s="174">
        <v>5</v>
      </c>
      <c r="D20" s="174">
        <v>50</v>
      </c>
      <c r="E20" s="175">
        <f t="shared" si="0"/>
        <v>0.1</v>
      </c>
    </row>
    <row r="21" spans="1:5" x14ac:dyDescent="0.25">
      <c r="A21" s="173" t="s">
        <v>177</v>
      </c>
      <c r="B21" s="173" t="s">
        <v>178</v>
      </c>
      <c r="C21" s="174">
        <v>25</v>
      </c>
      <c r="D21" s="174">
        <v>250</v>
      </c>
      <c r="E21" s="175">
        <f t="shared" si="0"/>
        <v>0.5</v>
      </c>
    </row>
    <row r="22" spans="1:5" x14ac:dyDescent="0.25">
      <c r="A22" s="173" t="s">
        <v>179</v>
      </c>
      <c r="B22" s="173" t="s">
        <v>159</v>
      </c>
      <c r="C22" s="174">
        <v>5</v>
      </c>
      <c r="D22" s="174">
        <v>50</v>
      </c>
      <c r="E22" s="175">
        <f t="shared" si="0"/>
        <v>0.1</v>
      </c>
    </row>
    <row r="23" spans="1:5" x14ac:dyDescent="0.25">
      <c r="A23" s="173" t="s">
        <v>229</v>
      </c>
      <c r="B23" s="173" t="s">
        <v>159</v>
      </c>
      <c r="C23" s="174">
        <v>50</v>
      </c>
      <c r="D23" s="174">
        <v>200</v>
      </c>
      <c r="E23" s="175">
        <f t="shared" si="0"/>
        <v>1</v>
      </c>
    </row>
    <row r="24" spans="1:5" x14ac:dyDescent="0.25">
      <c r="A24" s="173" t="s">
        <v>180</v>
      </c>
      <c r="B24" s="173" t="s">
        <v>181</v>
      </c>
      <c r="C24" s="174">
        <v>5</v>
      </c>
      <c r="D24" s="174">
        <v>50</v>
      </c>
      <c r="E24" s="175">
        <f t="shared" si="0"/>
        <v>0.1</v>
      </c>
    </row>
    <row r="25" spans="1:5" x14ac:dyDescent="0.25">
      <c r="A25" s="173" t="s">
        <v>182</v>
      </c>
      <c r="B25" s="173" t="s">
        <v>183</v>
      </c>
      <c r="C25" s="174">
        <v>5</v>
      </c>
      <c r="D25" s="174">
        <v>50</v>
      </c>
      <c r="E25" s="175">
        <f t="shared" si="0"/>
        <v>0.1</v>
      </c>
    </row>
    <row r="26" spans="1:5" x14ac:dyDescent="0.25">
      <c r="A26" s="173" t="s">
        <v>184</v>
      </c>
      <c r="B26" s="173" t="s">
        <v>185</v>
      </c>
      <c r="C26" s="174">
        <v>5</v>
      </c>
      <c r="D26" s="174">
        <v>50</v>
      </c>
      <c r="E26" s="175">
        <f t="shared" si="0"/>
        <v>0.1</v>
      </c>
    </row>
    <row r="27" spans="1:5" x14ac:dyDescent="0.25">
      <c r="A27" s="173" t="s">
        <v>186</v>
      </c>
      <c r="B27" s="173" t="s">
        <v>187</v>
      </c>
      <c r="C27" s="174">
        <v>500</v>
      </c>
      <c r="D27" s="174">
        <v>5000</v>
      </c>
      <c r="E27" s="175">
        <f t="shared" si="0"/>
        <v>10</v>
      </c>
    </row>
    <row r="28" spans="1:5" x14ac:dyDescent="0.25">
      <c r="A28" s="173" t="s">
        <v>188</v>
      </c>
      <c r="B28" s="173" t="s">
        <v>189</v>
      </c>
      <c r="C28" s="174"/>
      <c r="D28" s="174">
        <v>0.01</v>
      </c>
      <c r="E28" s="175">
        <f t="shared" si="0"/>
        <v>0</v>
      </c>
    </row>
    <row r="29" spans="1:5" x14ac:dyDescent="0.25">
      <c r="A29" s="173" t="s">
        <v>190</v>
      </c>
      <c r="B29" s="173" t="s">
        <v>191</v>
      </c>
      <c r="C29" s="174"/>
      <c r="D29" s="174">
        <v>0.15</v>
      </c>
      <c r="E29" s="175">
        <f t="shared" si="0"/>
        <v>0</v>
      </c>
    </row>
    <row r="30" spans="1:5" x14ac:dyDescent="0.25">
      <c r="A30" s="173" t="s">
        <v>192</v>
      </c>
      <c r="B30" s="173" t="s">
        <v>193</v>
      </c>
      <c r="C30" s="174">
        <v>200</v>
      </c>
      <c r="D30" s="174">
        <v>2000</v>
      </c>
      <c r="E30" s="175">
        <f t="shared" si="0"/>
        <v>4</v>
      </c>
    </row>
    <row r="31" spans="1:5" ht="15" customHeight="1" x14ac:dyDescent="0.25">
      <c r="A31" s="173" t="s">
        <v>420</v>
      </c>
      <c r="B31" s="173" t="s">
        <v>421</v>
      </c>
      <c r="C31" s="174">
        <v>10</v>
      </c>
      <c r="D31" s="174">
        <v>100</v>
      </c>
      <c r="E31" s="176">
        <f t="shared" si="0"/>
        <v>0.2</v>
      </c>
    </row>
    <row r="32" spans="1:5" x14ac:dyDescent="0.25">
      <c r="A32" s="173" t="s">
        <v>194</v>
      </c>
      <c r="B32" s="173" t="s">
        <v>195</v>
      </c>
      <c r="C32" s="174">
        <v>0.3</v>
      </c>
      <c r="D32" s="174">
        <v>0.75</v>
      </c>
      <c r="E32" s="175">
        <f t="shared" si="0"/>
        <v>6.0000000000000001E-3</v>
      </c>
    </row>
    <row r="33" spans="1:5" x14ac:dyDescent="0.25">
      <c r="A33" s="173" t="s">
        <v>196</v>
      </c>
      <c r="B33" s="173" t="s">
        <v>197</v>
      </c>
      <c r="C33" s="174">
        <v>0.2</v>
      </c>
      <c r="D33" s="174">
        <v>1</v>
      </c>
      <c r="E33" s="175">
        <f t="shared" si="0"/>
        <v>4.0000000000000001E-3</v>
      </c>
    </row>
    <row r="34" spans="1:5" x14ac:dyDescent="0.25">
      <c r="A34" s="173" t="s">
        <v>198</v>
      </c>
      <c r="B34" s="173" t="s">
        <v>199</v>
      </c>
      <c r="C34" s="174">
        <v>0.2</v>
      </c>
      <c r="D34" s="174">
        <v>1</v>
      </c>
      <c r="E34" s="175">
        <f t="shared" si="0"/>
        <v>4.0000000000000001E-3</v>
      </c>
    </row>
    <row r="35" spans="1:5" x14ac:dyDescent="0.25">
      <c r="A35" s="173" t="s">
        <v>200</v>
      </c>
      <c r="B35" s="173" t="s">
        <v>201</v>
      </c>
      <c r="C35" s="174"/>
      <c r="D35" s="174">
        <v>1</v>
      </c>
      <c r="E35" s="175">
        <f t="shared" si="0"/>
        <v>0</v>
      </c>
    </row>
    <row r="36" spans="1:5" x14ac:dyDescent="0.25">
      <c r="A36" s="173" t="s">
        <v>202</v>
      </c>
      <c r="B36" s="173" t="s">
        <v>205</v>
      </c>
      <c r="C36" s="174">
        <v>15</v>
      </c>
      <c r="D36" s="174">
        <v>75</v>
      </c>
      <c r="E36" s="175">
        <f t="shared" si="0"/>
        <v>0.3</v>
      </c>
    </row>
    <row r="37" spans="1:5" ht="30" x14ac:dyDescent="0.25">
      <c r="A37" s="173" t="s">
        <v>230</v>
      </c>
      <c r="B37" s="173" t="s">
        <v>159</v>
      </c>
      <c r="C37" s="174"/>
      <c r="D37" s="174">
        <v>1E-3</v>
      </c>
      <c r="E37" s="175">
        <f t="shared" si="0"/>
        <v>0</v>
      </c>
    </row>
    <row r="38" spans="1:5" ht="90" x14ac:dyDescent="0.25">
      <c r="A38" s="173" t="s">
        <v>203</v>
      </c>
      <c r="B38" s="173" t="s">
        <v>159</v>
      </c>
      <c r="C38" s="174">
        <v>0.5</v>
      </c>
      <c r="D38" s="174">
        <v>2</v>
      </c>
      <c r="E38" s="175">
        <f t="shared" ref="E38:E61" si="1">0.02*C38</f>
        <v>0.01</v>
      </c>
    </row>
    <row r="39" spans="1:5" x14ac:dyDescent="0.25">
      <c r="A39" s="177" t="s">
        <v>389</v>
      </c>
      <c r="B39" s="173" t="s">
        <v>159</v>
      </c>
      <c r="C39" s="174">
        <v>2500</v>
      </c>
      <c r="D39" s="174">
        <v>25000</v>
      </c>
      <c r="E39" s="178">
        <f t="shared" si="1"/>
        <v>50</v>
      </c>
    </row>
    <row r="40" spans="1:5" x14ac:dyDescent="0.25">
      <c r="A40" s="173" t="s">
        <v>392</v>
      </c>
      <c r="B40" s="173" t="s">
        <v>159</v>
      </c>
      <c r="C40" s="174">
        <v>2500</v>
      </c>
      <c r="D40" s="174">
        <v>25000</v>
      </c>
      <c r="E40" s="178">
        <f t="shared" si="1"/>
        <v>50</v>
      </c>
    </row>
    <row r="41" spans="1:5" ht="30" x14ac:dyDescent="0.25">
      <c r="A41" s="173" t="s">
        <v>391</v>
      </c>
      <c r="B41" s="173" t="s">
        <v>159</v>
      </c>
      <c r="C41" s="174">
        <v>2500</v>
      </c>
      <c r="D41" s="174">
        <v>25000</v>
      </c>
      <c r="E41" s="178">
        <f t="shared" si="1"/>
        <v>50</v>
      </c>
    </row>
    <row r="42" spans="1:5" x14ac:dyDescent="0.25">
      <c r="A42" s="173" t="s">
        <v>390</v>
      </c>
      <c r="B42" s="173" t="s">
        <v>159</v>
      </c>
      <c r="C42" s="174">
        <v>2500</v>
      </c>
      <c r="D42" s="174">
        <v>25000</v>
      </c>
      <c r="E42" s="178">
        <f t="shared" si="1"/>
        <v>50</v>
      </c>
    </row>
    <row r="43" spans="1:5" ht="30" x14ac:dyDescent="0.25">
      <c r="A43" s="179" t="s">
        <v>427</v>
      </c>
      <c r="B43" s="173" t="s">
        <v>159</v>
      </c>
      <c r="C43" s="174">
        <v>2500</v>
      </c>
      <c r="D43" s="174">
        <v>25000</v>
      </c>
      <c r="E43" s="178">
        <f t="shared" ref="E43" si="2">0.02*C43</f>
        <v>50</v>
      </c>
    </row>
    <row r="44" spans="1:5" x14ac:dyDescent="0.25">
      <c r="A44" s="173" t="s">
        <v>394</v>
      </c>
      <c r="B44" s="173" t="s">
        <v>159</v>
      </c>
      <c r="C44" s="174">
        <v>2500</v>
      </c>
      <c r="D44" s="174">
        <v>25000</v>
      </c>
      <c r="E44" s="178">
        <f t="shared" si="1"/>
        <v>50</v>
      </c>
    </row>
    <row r="45" spans="1:5" x14ac:dyDescent="0.25">
      <c r="A45" s="173" t="s">
        <v>395</v>
      </c>
      <c r="B45" s="173" t="s">
        <v>159</v>
      </c>
      <c r="C45" s="174">
        <v>2500</v>
      </c>
      <c r="D45" s="174">
        <v>25000</v>
      </c>
      <c r="E45" s="178">
        <f t="shared" si="1"/>
        <v>50</v>
      </c>
    </row>
    <row r="46" spans="1:5" x14ac:dyDescent="0.25">
      <c r="A46" s="173" t="s">
        <v>397</v>
      </c>
      <c r="B46" s="173" t="s">
        <v>159</v>
      </c>
      <c r="C46" s="174">
        <v>2500</v>
      </c>
      <c r="D46" s="174">
        <v>25000</v>
      </c>
      <c r="E46" s="178">
        <f t="shared" si="1"/>
        <v>50</v>
      </c>
    </row>
    <row r="47" spans="1:5" ht="45" x14ac:dyDescent="0.25">
      <c r="A47" s="173" t="s">
        <v>393</v>
      </c>
      <c r="B47" s="173" t="s">
        <v>159</v>
      </c>
      <c r="C47" s="174">
        <v>2500</v>
      </c>
      <c r="D47" s="174">
        <v>25000</v>
      </c>
      <c r="E47" s="178">
        <f>0.02*C47</f>
        <v>50</v>
      </c>
    </row>
    <row r="48" spans="1:5" x14ac:dyDescent="0.25">
      <c r="A48" s="173" t="s">
        <v>204</v>
      </c>
      <c r="B48" s="173" t="s">
        <v>205</v>
      </c>
      <c r="C48" s="174">
        <v>50</v>
      </c>
      <c r="D48" s="174">
        <v>200</v>
      </c>
      <c r="E48" s="175">
        <f t="shared" si="1"/>
        <v>1</v>
      </c>
    </row>
    <row r="49" spans="1:5" x14ac:dyDescent="0.25">
      <c r="A49" s="173" t="s">
        <v>206</v>
      </c>
      <c r="B49" s="180" t="s">
        <v>382</v>
      </c>
      <c r="C49" s="174">
        <v>5</v>
      </c>
      <c r="D49" s="174">
        <v>20</v>
      </c>
      <c r="E49" s="175">
        <f t="shared" si="1"/>
        <v>0.1</v>
      </c>
    </row>
    <row r="50" spans="1:5" x14ac:dyDescent="0.25">
      <c r="A50" s="173" t="s">
        <v>207</v>
      </c>
      <c r="B50" s="180" t="s">
        <v>381</v>
      </c>
      <c r="C50" s="174">
        <v>5</v>
      </c>
      <c r="D50" s="174">
        <v>20</v>
      </c>
      <c r="E50" s="175">
        <f t="shared" si="1"/>
        <v>0.1</v>
      </c>
    </row>
    <row r="51" spans="1:5" x14ac:dyDescent="0.25">
      <c r="A51" s="173" t="s">
        <v>208</v>
      </c>
      <c r="B51" s="173" t="s">
        <v>209</v>
      </c>
      <c r="C51" s="174">
        <v>50</v>
      </c>
      <c r="D51" s="174">
        <v>200</v>
      </c>
      <c r="E51" s="175">
        <f t="shared" si="1"/>
        <v>1</v>
      </c>
    </row>
    <row r="52" spans="1:5" x14ac:dyDescent="0.25">
      <c r="A52" s="173" t="s">
        <v>210</v>
      </c>
      <c r="B52" s="173" t="s">
        <v>211</v>
      </c>
      <c r="C52" s="174">
        <v>50</v>
      </c>
      <c r="D52" s="174">
        <v>200</v>
      </c>
      <c r="E52" s="175">
        <f t="shared" si="1"/>
        <v>1</v>
      </c>
    </row>
    <row r="53" spans="1:5" x14ac:dyDescent="0.25">
      <c r="A53" s="173" t="s">
        <v>212</v>
      </c>
      <c r="B53" s="173" t="s">
        <v>213</v>
      </c>
      <c r="C53" s="174">
        <v>50</v>
      </c>
      <c r="D53" s="174">
        <v>200</v>
      </c>
      <c r="E53" s="175">
        <f t="shared" si="1"/>
        <v>1</v>
      </c>
    </row>
    <row r="54" spans="1:5" ht="45" x14ac:dyDescent="0.25">
      <c r="A54" s="173" t="s">
        <v>428</v>
      </c>
      <c r="B54" s="173"/>
      <c r="C54" s="174">
        <v>200</v>
      </c>
      <c r="D54" s="174">
        <v>500</v>
      </c>
      <c r="E54" s="175">
        <f t="shared" si="1"/>
        <v>4</v>
      </c>
    </row>
    <row r="55" spans="1:5" x14ac:dyDescent="0.25">
      <c r="A55" s="173" t="s">
        <v>231</v>
      </c>
      <c r="B55" s="173" t="s">
        <v>214</v>
      </c>
      <c r="C55" s="174">
        <v>500</v>
      </c>
      <c r="D55" s="174">
        <v>2000</v>
      </c>
      <c r="E55" s="175">
        <f t="shared" si="1"/>
        <v>10</v>
      </c>
    </row>
    <row r="56" spans="1:5" x14ac:dyDescent="0.25">
      <c r="A56" s="173" t="s">
        <v>232</v>
      </c>
      <c r="B56" s="173" t="s">
        <v>215</v>
      </c>
      <c r="C56" s="174">
        <v>200</v>
      </c>
      <c r="D56" s="174">
        <v>500</v>
      </c>
      <c r="E56" s="175">
        <f t="shared" si="1"/>
        <v>4</v>
      </c>
    </row>
    <row r="57" spans="1:5" x14ac:dyDescent="0.25">
      <c r="A57" s="173" t="s">
        <v>233</v>
      </c>
      <c r="B57" s="173" t="s">
        <v>216</v>
      </c>
      <c r="C57" s="174">
        <v>500</v>
      </c>
      <c r="D57" s="174">
        <v>2000</v>
      </c>
      <c r="E57" s="175">
        <f t="shared" si="1"/>
        <v>10</v>
      </c>
    </row>
    <row r="58" spans="1:5" x14ac:dyDescent="0.25">
      <c r="A58" s="173" t="s">
        <v>234</v>
      </c>
      <c r="B58" s="173" t="s">
        <v>217</v>
      </c>
      <c r="C58" s="174">
        <v>100</v>
      </c>
      <c r="D58" s="174">
        <v>200</v>
      </c>
      <c r="E58" s="175">
        <f t="shared" si="1"/>
        <v>2</v>
      </c>
    </row>
    <row r="59" spans="1:5" x14ac:dyDescent="0.25">
      <c r="A59" s="173" t="s">
        <v>235</v>
      </c>
      <c r="B59" s="173" t="s">
        <v>218</v>
      </c>
      <c r="C59" s="174">
        <v>500</v>
      </c>
      <c r="D59" s="174">
        <v>2000</v>
      </c>
      <c r="E59" s="175">
        <f t="shared" si="1"/>
        <v>10</v>
      </c>
    </row>
    <row r="60" spans="1:5" x14ac:dyDescent="0.25">
      <c r="A60" s="173" t="s">
        <v>236</v>
      </c>
      <c r="B60" s="173" t="s">
        <v>219</v>
      </c>
      <c r="C60" s="174">
        <v>500</v>
      </c>
      <c r="D60" s="174">
        <v>2000</v>
      </c>
      <c r="E60" s="175">
        <f t="shared" si="1"/>
        <v>10</v>
      </c>
    </row>
    <row r="61" spans="1:5" x14ac:dyDescent="0.25">
      <c r="A61" s="173" t="s">
        <v>237</v>
      </c>
      <c r="B61" s="173" t="s">
        <v>220</v>
      </c>
      <c r="C61" s="174">
        <v>500</v>
      </c>
      <c r="D61" s="174">
        <v>2000</v>
      </c>
      <c r="E61" s="175">
        <f t="shared" si="1"/>
        <v>10</v>
      </c>
    </row>
  </sheetData>
  <mergeCells count="2">
    <mergeCell ref="A3:E3"/>
    <mergeCell ref="A1:E1"/>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025CAAB3E97C4CA78AA3DB5675E5EC" ma:contentTypeVersion="16" ma:contentTypeDescription="Opprett et nytt dokument." ma:contentTypeScope="" ma:versionID="ae23c674231a20b046f6275c536aeae7">
  <xsd:schema xmlns:xsd="http://www.w3.org/2001/XMLSchema" xmlns:xs="http://www.w3.org/2001/XMLSchema" xmlns:p="http://schemas.microsoft.com/office/2006/metadata/properties" xmlns:ns2="2f29908f-7ecf-4107-8e82-8cf3c73c2624" xmlns:ns3="8ca3c102-990f-484f-81fb-83f8bf509c83" targetNamespace="http://schemas.microsoft.com/office/2006/metadata/properties" ma:root="true" ma:fieldsID="912b7dfddb79603d7ebe8d41c06a1d5e" ns2:_="" ns3:_="">
    <xsd:import namespace="2f29908f-7ecf-4107-8e82-8cf3c73c2624"/>
    <xsd:import namespace="8ca3c102-990f-484f-81fb-83f8bf509c83"/>
    <xsd:element name="properties">
      <xsd:complexType>
        <xsd:sequence>
          <xsd:element name="documentManagement">
            <xsd:complexType>
              <xsd:all>
                <xsd:element ref="ns2:MediaServiceMetadata" minOccurs="0"/>
                <xsd:element ref="ns2:MediaServiceFastMetadata" minOccurs="0"/>
                <xsd:element ref="ns2:Dato"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P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9908f-7ecf-4107-8e82-8cf3c73c2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o" ma:index="10" nillable="true" ma:displayName="Dato" ma:format="DateTime" ma:internalName="Dato">
      <xsd:simpleType>
        <xsd:restriction base="dms:DateTim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0ce0dab0-675e-4e26-a66d-4a4c4802cb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Flow_SignoffStatus" ma:index="22" nillable="true" ma:displayName="Godkjenningsstatus" ma:internalName="Godkjenningsstatus">
      <xsd:simpleType>
        <xsd:restriction base="dms:Text"/>
      </xsd:simpleType>
    </xsd:element>
    <xsd:element name="Preview" ma:index="23" nillable="true" ma:displayName="Preview" ma:format="Thumbnail" ma:internalName="Preview">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a3c102-990f-484f-81fb-83f8bf509c8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f993daa-672e-4719-a1c9-eaa0d3c22e7a}" ma:internalName="TaxCatchAll" ma:showField="CatchAllData" ma:web="8ca3c102-990f-484f-81fb-83f8bf509c8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a3c102-990f-484f-81fb-83f8bf509c83" xsi:nil="true"/>
    <lcf76f155ced4ddcb4097134ff3c332f xmlns="2f29908f-7ecf-4107-8e82-8cf3c73c2624">
      <Terms xmlns="http://schemas.microsoft.com/office/infopath/2007/PartnerControls"/>
    </lcf76f155ced4ddcb4097134ff3c332f>
    <Dato xmlns="2f29908f-7ecf-4107-8e82-8cf3c73c2624" xsi:nil="true"/>
    <Preview xmlns="2f29908f-7ecf-4107-8e82-8cf3c73c2624" xsi:nil="true"/>
    <_Flow_SignoffStatus xmlns="2f29908f-7ecf-4107-8e82-8cf3c73c2624" xsi:nil="true"/>
  </documentManagement>
</p:properties>
</file>

<file path=customXml/itemProps1.xml><?xml version="1.0" encoding="utf-8"?>
<ds:datastoreItem xmlns:ds="http://schemas.openxmlformats.org/officeDocument/2006/customXml" ds:itemID="{172BAC84-AB1C-4A5C-AF23-6CDFF14B5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9908f-7ecf-4107-8e82-8cf3c73c2624"/>
    <ds:schemaRef ds:uri="8ca3c102-990f-484f-81fb-83f8bf509c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3A8F64-8A4A-4A07-82D1-9619EC0A9300}">
  <ds:schemaRefs>
    <ds:schemaRef ds:uri="http://schemas.microsoft.com/sharepoint/v3/contenttype/forms"/>
  </ds:schemaRefs>
</ds:datastoreItem>
</file>

<file path=customXml/itemProps3.xml><?xml version="1.0" encoding="utf-8"?>
<ds:datastoreItem xmlns:ds="http://schemas.openxmlformats.org/officeDocument/2006/customXml" ds:itemID="{BCC4E5A7-D30C-4351-A347-10A8AD2C5B20}">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52da10d-b8ec-446b-8f64-9ea1712bf5d0"/>
    <ds:schemaRef ds:uri="http://purl.org/dc/terms/"/>
    <ds:schemaRef ds:uri="69d1de89-48f9-4faa-be42-4e74e6e2204b"/>
    <ds:schemaRef ds:uri="http://www.w3.org/XML/1998/namespace"/>
    <ds:schemaRef ds:uri="http://purl.org/dc/dcmitype/"/>
    <ds:schemaRef ds:uri="8ca3c102-990f-484f-81fb-83f8bf509c83"/>
    <ds:schemaRef ds:uri="2f29908f-7ecf-4107-8e82-8cf3c73c2624"/>
  </ds:schemaRefs>
</ds:datastoreItem>
</file>

<file path=docMetadata/LabelInfo.xml><?xml version="1.0" encoding="utf-8"?>
<clbl:labelList xmlns:clbl="http://schemas.microsoft.com/office/2020/mipLabelMetadata">
  <clbl:label id="{f999e2e9-5aa8-467f-9eca-df0d6c4eaf13}" enabled="0" method="" siteId="{f999e2e9-5aa8-467f-9eca-df0d6c4eaf1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Navngitte områder</vt:lpstr>
      </vt:variant>
      <vt:variant>
        <vt:i4>7</vt:i4>
      </vt:variant>
    </vt:vector>
  </HeadingPairs>
  <TitlesOfParts>
    <vt:vector size="17" baseType="lpstr">
      <vt:lpstr>Om regnearket</vt:lpstr>
      <vt:lpstr>H-Helsefare</vt:lpstr>
      <vt:lpstr>P-Fysiske farer</vt:lpstr>
      <vt:lpstr>E-Miljøfarer</vt:lpstr>
      <vt:lpstr>O-Andre farer</vt:lpstr>
      <vt:lpstr>konverteringstabell</vt:lpstr>
      <vt:lpstr>Klass. etter avfallstoffnummer</vt:lpstr>
      <vt:lpstr>Ved 1 Del 1 Farlige kjem.</vt:lpstr>
      <vt:lpstr>Ved 1 Del 2 Spesifiserte kjem.</vt:lpstr>
      <vt:lpstr>Avfallsstoffummer</vt:lpstr>
      <vt:lpstr>Andre_grenser</vt:lpstr>
      <vt:lpstr>Fysiske_grenser</vt:lpstr>
      <vt:lpstr>Helse_grenser</vt:lpstr>
      <vt:lpstr>Miljø_grenser</vt:lpstr>
      <vt:lpstr>konverteringstabell!Utskriftsområde</vt:lpstr>
      <vt:lpstr>Ved_1_del_2_Spesifiserte</vt:lpstr>
      <vt:lpstr>Velge_avfallsstoffnummer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Kristiansen</dc:creator>
  <cp:lastModifiedBy>Magnussen, Henriette</cp:lastModifiedBy>
  <cp:lastPrinted>2019-02-13T14:19:34Z</cp:lastPrinted>
  <dcterms:created xsi:type="dcterms:W3CDTF">2019-01-07T14:26:27Z</dcterms:created>
  <dcterms:modified xsi:type="dcterms:W3CDTF">2025-04-07T08:13:38Z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0x010100C3025CAAB3E97C4CA78AA3DB5675E5EC</vt:lpwstr>
  </property>
  <property fmtid="{D5CDD505-2E9C-101B-9397-08002B2CF9AE}" pid="3" name="MediaServiceImageTags">
    <vt:lpwstr/>
  </property>
</Properties>
</file>