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sbno-my.sharepoint.com/personal/107439_dsb_no/Documents/Skrivebord/"/>
    </mc:Choice>
  </mc:AlternateContent>
  <xr:revisionPtr revIDLastSave="0" documentId="8_{69DCB125-0B67-47A9-8B15-086D34A38AA6}" xr6:coauthVersionLast="47" xr6:coauthVersionMax="47" xr10:uidLastSave="{00000000-0000-0000-0000-000000000000}"/>
  <bookViews>
    <workbookView xWindow="8175" yWindow="1395" windowWidth="23385" windowHeight="17565" firstSheet="1" activeTab="1" xr2:uid="{37BC8BF1-A852-4AB0-9247-E790DB5C0D26}"/>
  </bookViews>
  <sheets>
    <sheet name="Om regnearket" sheetId="13" r:id="rId1"/>
    <sheet name="H-Helsefare" sheetId="18" r:id="rId2"/>
    <sheet name="P-Fysiske farer" sheetId="15" r:id="rId3"/>
    <sheet name="E-Miljøfarer" sheetId="19" r:id="rId4"/>
    <sheet name="O-Andre farer" sheetId="20" r:id="rId5"/>
    <sheet name="konverteringstabell" sheetId="1" r:id="rId6"/>
    <sheet name="Klass. etter avfallstoffnummer" sheetId="22" r:id="rId7"/>
    <sheet name="Ved 1 Del 1 Farlige kjem." sheetId="7" r:id="rId8"/>
    <sheet name="Ved 1 Del 2 Spesifiserte kjem." sheetId="16" r:id="rId9"/>
    <sheet name="Avfallsstoffummer" sheetId="14" r:id="rId10"/>
  </sheets>
  <definedNames>
    <definedName name="Andre_grenser">'Ved 1 Del 1 Farlige kjem.'!$B$28:$D$32</definedName>
    <definedName name="Fysiske_grenser">'Ved 1 Del 1 Farlige kjem.'!$B$9:$D$23</definedName>
    <definedName name="Helse_grenser">'Ved 1 Del 1 Farlige kjem.'!$B$4:$D$8</definedName>
    <definedName name="Miljø_grenser">'Ved 1 Del 1 Farlige kjem.'!$B$24:$D$27</definedName>
    <definedName name="_xlnm.Print_Area" localSheetId="5">konverteringstabell!$A$1:$F$55</definedName>
    <definedName name="Ved_1_del_2_Spesifiserte">'Ved 1 Del 2 Spesifiserte kjem.'!$A$6:$D$61</definedName>
    <definedName name="Velge_avfallsstoffnummer">Avfallsstoffummer!$D$7:$D$63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4" i="19" l="1"/>
  <c r="H84" i="19"/>
  <c r="I8" i="19"/>
  <c r="F7" i="15"/>
  <c r="G7" i="15"/>
  <c r="I7" i="15" s="1"/>
  <c r="H7" i="15"/>
  <c r="F8" i="15"/>
  <c r="G8" i="15"/>
  <c r="I8" i="15" s="1"/>
  <c r="H8" i="15"/>
  <c r="F9" i="15"/>
  <c r="G9" i="15"/>
  <c r="I9" i="15" s="1"/>
  <c r="H9" i="15"/>
  <c r="F10" i="15"/>
  <c r="G10" i="15"/>
  <c r="I10" i="15" s="1"/>
  <c r="H10" i="15"/>
  <c r="F11" i="15"/>
  <c r="G11" i="15"/>
  <c r="I11" i="15" s="1"/>
  <c r="H11" i="15"/>
  <c r="F12" i="15"/>
  <c r="G12" i="15"/>
  <c r="I12" i="15" s="1"/>
  <c r="H12" i="15"/>
  <c r="F13" i="15"/>
  <c r="G13" i="15"/>
  <c r="I13" i="15" s="1"/>
  <c r="H13" i="15"/>
  <c r="F14" i="15"/>
  <c r="G14" i="15"/>
  <c r="I14" i="15" s="1"/>
  <c r="H14" i="15"/>
  <c r="F15" i="15"/>
  <c r="G15" i="15"/>
  <c r="I15" i="15" s="1"/>
  <c r="H15" i="15"/>
  <c r="F16" i="15"/>
  <c r="G16" i="15"/>
  <c r="I16" i="15" s="1"/>
  <c r="H16" i="15"/>
  <c r="G44" i="19" l="1"/>
  <c r="F44" i="19"/>
  <c r="G43" i="19"/>
  <c r="F43" i="19"/>
  <c r="G42" i="19"/>
  <c r="F42" i="19"/>
  <c r="G41" i="19"/>
  <c r="F41" i="19"/>
  <c r="G40" i="19"/>
  <c r="F40" i="19"/>
  <c r="G39" i="19"/>
  <c r="F39" i="19"/>
  <c r="G38" i="19"/>
  <c r="F38" i="19"/>
  <c r="G37" i="19"/>
  <c r="F37" i="19"/>
  <c r="G36" i="19"/>
  <c r="F36" i="19"/>
  <c r="G35" i="19"/>
  <c r="F35" i="19"/>
  <c r="G34" i="19"/>
  <c r="F34" i="19"/>
  <c r="G33" i="19"/>
  <c r="F33" i="19"/>
  <c r="G32" i="19"/>
  <c r="F32" i="19"/>
  <c r="G31" i="19"/>
  <c r="F31" i="19"/>
  <c r="G30" i="19"/>
  <c r="F30" i="19"/>
  <c r="G29" i="19"/>
  <c r="F29" i="19"/>
  <c r="G28" i="19"/>
  <c r="F28" i="19"/>
  <c r="G27" i="19"/>
  <c r="F27" i="19"/>
  <c r="G26" i="19"/>
  <c r="F26" i="19"/>
  <c r="G25" i="19"/>
  <c r="F25" i="19"/>
  <c r="G24" i="19"/>
  <c r="F24" i="19"/>
  <c r="G23" i="19"/>
  <c r="F23" i="19"/>
  <c r="G22" i="19"/>
  <c r="F22" i="19"/>
  <c r="G21" i="19"/>
  <c r="F21" i="19"/>
  <c r="G20" i="19"/>
  <c r="F20" i="19"/>
  <c r="G19" i="19"/>
  <c r="F19" i="19"/>
  <c r="G18" i="19"/>
  <c r="F18" i="19"/>
  <c r="G17" i="19"/>
  <c r="F17" i="19"/>
  <c r="G16" i="19"/>
  <c r="F16" i="19"/>
  <c r="G15" i="19"/>
  <c r="F15" i="19"/>
  <c r="G14" i="19"/>
  <c r="F14" i="19"/>
  <c r="G13" i="19"/>
  <c r="I13" i="19" s="1"/>
  <c r="F13" i="19"/>
  <c r="G12" i="19"/>
  <c r="F12" i="19"/>
  <c r="G11" i="19"/>
  <c r="F11" i="19"/>
  <c r="G10" i="19"/>
  <c r="F10" i="19"/>
  <c r="G9" i="19"/>
  <c r="F9" i="19"/>
  <c r="G8" i="19"/>
  <c r="F8" i="19"/>
  <c r="G7" i="19"/>
  <c r="F7" i="19"/>
  <c r="F65" i="15"/>
  <c r="H65" i="15" s="1"/>
  <c r="G65" i="15"/>
  <c r="I65" i="15" s="1"/>
  <c r="F66" i="15"/>
  <c r="H66" i="15" s="1"/>
  <c r="G66" i="15"/>
  <c r="I66" i="15" s="1"/>
  <c r="F67" i="15"/>
  <c r="H67" i="15" s="1"/>
  <c r="G67" i="15"/>
  <c r="I67" i="15" s="1"/>
  <c r="F68" i="15"/>
  <c r="H68" i="15" s="1"/>
  <c r="G68" i="15"/>
  <c r="I68" i="15" s="1"/>
  <c r="F69" i="15"/>
  <c r="H69" i="15" s="1"/>
  <c r="G69" i="15"/>
  <c r="I69" i="15" s="1"/>
  <c r="F70" i="15"/>
  <c r="H70" i="15" s="1"/>
  <c r="G70" i="15"/>
  <c r="I70" i="15" s="1"/>
  <c r="F71" i="15"/>
  <c r="H71" i="15" s="1"/>
  <c r="G71" i="15"/>
  <c r="I71" i="15" s="1"/>
  <c r="F72" i="15"/>
  <c r="H72" i="15" s="1"/>
  <c r="G72" i="15"/>
  <c r="I72" i="15" s="1"/>
  <c r="F73" i="15"/>
  <c r="H73" i="15" s="1"/>
  <c r="G73" i="15"/>
  <c r="I73" i="15" s="1"/>
  <c r="F74" i="15"/>
  <c r="H74" i="15" s="1"/>
  <c r="G74" i="15"/>
  <c r="I74" i="15" s="1"/>
  <c r="F75" i="15"/>
  <c r="H75" i="15" s="1"/>
  <c r="G75" i="15"/>
  <c r="I75" i="15" s="1"/>
  <c r="F76" i="15"/>
  <c r="H76" i="15" s="1"/>
  <c r="G76" i="15"/>
  <c r="I76" i="15" s="1"/>
  <c r="F77" i="15"/>
  <c r="H77" i="15" s="1"/>
  <c r="G77" i="15"/>
  <c r="I77" i="15" s="1"/>
  <c r="F78" i="15"/>
  <c r="H78" i="15" s="1"/>
  <c r="G78" i="15"/>
  <c r="I78" i="15" s="1"/>
  <c r="F79" i="15"/>
  <c r="H79" i="15" s="1"/>
  <c r="G79" i="15"/>
  <c r="I79" i="15" s="1"/>
  <c r="F80" i="15"/>
  <c r="H80" i="15" s="1"/>
  <c r="G80" i="15"/>
  <c r="I80" i="15" s="1"/>
  <c r="F81" i="15"/>
  <c r="H81" i="15" s="1"/>
  <c r="G81" i="15"/>
  <c r="I81" i="15"/>
  <c r="G44" i="15"/>
  <c r="F44" i="15"/>
  <c r="G43" i="15"/>
  <c r="F43" i="15"/>
  <c r="G42" i="15"/>
  <c r="F42" i="15"/>
  <c r="G41" i="15"/>
  <c r="F41" i="15"/>
  <c r="G40" i="15"/>
  <c r="F40" i="15"/>
  <c r="G39" i="15"/>
  <c r="F39" i="15"/>
  <c r="G38" i="15"/>
  <c r="F38" i="15"/>
  <c r="G37" i="15"/>
  <c r="F37" i="15"/>
  <c r="G36" i="15"/>
  <c r="F36" i="15"/>
  <c r="G35" i="15"/>
  <c r="F35" i="15"/>
  <c r="G34" i="15"/>
  <c r="F34" i="15"/>
  <c r="G33" i="15"/>
  <c r="F33" i="15"/>
  <c r="G32" i="15"/>
  <c r="F32" i="15"/>
  <c r="G31" i="15"/>
  <c r="F31" i="15"/>
  <c r="G30" i="15"/>
  <c r="F30" i="15"/>
  <c r="G29" i="15"/>
  <c r="F29" i="15"/>
  <c r="G28" i="15"/>
  <c r="F28" i="15"/>
  <c r="G27" i="15"/>
  <c r="F27" i="15"/>
  <c r="G26" i="15"/>
  <c r="F26" i="15"/>
  <c r="G25" i="15"/>
  <c r="F25" i="15"/>
  <c r="G24" i="15"/>
  <c r="F24" i="15"/>
  <c r="G23" i="15"/>
  <c r="F23" i="15"/>
  <c r="G22" i="15"/>
  <c r="F22" i="15"/>
  <c r="G21" i="15"/>
  <c r="F21" i="15"/>
  <c r="G20" i="15"/>
  <c r="F20" i="15"/>
  <c r="G19" i="15"/>
  <c r="F19" i="15"/>
  <c r="G18" i="15"/>
  <c r="F18" i="15"/>
  <c r="G17" i="15"/>
  <c r="F17" i="15"/>
  <c r="F42" i="18"/>
  <c r="F47" i="18"/>
  <c r="F48" i="18"/>
  <c r="G47" i="18"/>
  <c r="G48" i="18"/>
  <c r="F49" i="18"/>
  <c r="G49" i="18"/>
  <c r="F50" i="18"/>
  <c r="G50" i="18"/>
  <c r="F51" i="18"/>
  <c r="G51" i="18"/>
  <c r="F52" i="18"/>
  <c r="G52" i="18"/>
  <c r="F53" i="18"/>
  <c r="G53" i="18"/>
  <c r="F54" i="18"/>
  <c r="G54" i="18"/>
  <c r="F55" i="18"/>
  <c r="G55" i="18"/>
  <c r="F56" i="18"/>
  <c r="G56" i="18"/>
  <c r="F57" i="18"/>
  <c r="G57" i="18"/>
  <c r="F58" i="18"/>
  <c r="G58" i="18"/>
  <c r="F59" i="18"/>
  <c r="G59" i="18"/>
  <c r="F60" i="18"/>
  <c r="G60" i="18"/>
  <c r="F61" i="18"/>
  <c r="G61" i="18"/>
  <c r="F62" i="18"/>
  <c r="G62" i="18"/>
  <c r="F63" i="18"/>
  <c r="G63" i="18"/>
  <c r="F64" i="18"/>
  <c r="G64" i="18"/>
  <c r="F65" i="18"/>
  <c r="G65" i="18"/>
  <c r="F66" i="18"/>
  <c r="G66" i="18"/>
  <c r="F67" i="18"/>
  <c r="G67" i="18"/>
  <c r="F68" i="18"/>
  <c r="G68" i="18"/>
  <c r="F69" i="18"/>
  <c r="G69" i="18"/>
  <c r="F70" i="18"/>
  <c r="G70" i="18"/>
  <c r="F71" i="18"/>
  <c r="G71" i="18"/>
  <c r="F72" i="18"/>
  <c r="G72" i="18"/>
  <c r="F73" i="18"/>
  <c r="G73" i="18"/>
  <c r="F74" i="18"/>
  <c r="G74" i="18"/>
  <c r="F75" i="18"/>
  <c r="G75" i="18"/>
  <c r="F76" i="18"/>
  <c r="G76" i="18"/>
  <c r="F77" i="18"/>
  <c r="G77" i="18"/>
  <c r="F78" i="18"/>
  <c r="G78" i="18"/>
  <c r="F79" i="18"/>
  <c r="G79" i="18"/>
  <c r="F80" i="18"/>
  <c r="G80" i="18"/>
  <c r="F81" i="18"/>
  <c r="G81" i="18"/>
  <c r="F82" i="18"/>
  <c r="G82" i="18"/>
  <c r="G44" i="18"/>
  <c r="F44" i="18"/>
  <c r="G43" i="18"/>
  <c r="F43" i="18"/>
  <c r="G42" i="18"/>
  <c r="G41" i="18"/>
  <c r="F41" i="18"/>
  <c r="G40" i="18"/>
  <c r="F40" i="18"/>
  <c r="G39" i="18"/>
  <c r="F39" i="18"/>
  <c r="G38" i="18"/>
  <c r="F38" i="18"/>
  <c r="G37" i="18"/>
  <c r="F37" i="18"/>
  <c r="G36" i="18"/>
  <c r="F36" i="18"/>
  <c r="G35" i="18"/>
  <c r="F35" i="18"/>
  <c r="G34" i="18"/>
  <c r="F34" i="18"/>
  <c r="G33" i="18"/>
  <c r="F33" i="18"/>
  <c r="G32" i="18"/>
  <c r="F32" i="18"/>
  <c r="G31" i="18"/>
  <c r="F31" i="18"/>
  <c r="G30" i="18"/>
  <c r="F30" i="18"/>
  <c r="G29" i="18"/>
  <c r="F29" i="18"/>
  <c r="G28" i="18"/>
  <c r="F28" i="18"/>
  <c r="G27" i="18"/>
  <c r="F27" i="18"/>
  <c r="G26" i="18"/>
  <c r="F26" i="18"/>
  <c r="G25" i="18"/>
  <c r="F25" i="18"/>
  <c r="G24" i="18"/>
  <c r="F24" i="18"/>
  <c r="G23" i="18"/>
  <c r="F23" i="18"/>
  <c r="G22" i="18"/>
  <c r="F22" i="18"/>
  <c r="G21" i="18"/>
  <c r="F21" i="18"/>
  <c r="G20" i="18"/>
  <c r="F20" i="18"/>
  <c r="G19" i="18"/>
  <c r="F19" i="18"/>
  <c r="G18" i="18"/>
  <c r="F18" i="18"/>
  <c r="G17" i="18"/>
  <c r="F17" i="18"/>
  <c r="G16" i="18"/>
  <c r="F16" i="18"/>
  <c r="G15" i="18"/>
  <c r="F15" i="18"/>
  <c r="G14" i="18"/>
  <c r="F14" i="18"/>
  <c r="G13" i="18"/>
  <c r="F13" i="18"/>
  <c r="G12" i="18"/>
  <c r="F12" i="18"/>
  <c r="G11" i="18"/>
  <c r="F11" i="18"/>
  <c r="G10" i="18"/>
  <c r="F10" i="18"/>
  <c r="G9" i="18"/>
  <c r="F9" i="18"/>
  <c r="G8" i="18"/>
  <c r="F8" i="18"/>
  <c r="G7" i="18"/>
  <c r="F7" i="18"/>
  <c r="D11" i="14"/>
  <c r="D12" i="14"/>
  <c r="E43" i="16"/>
  <c r="I13" i="18" l="1"/>
  <c r="H13" i="18"/>
  <c r="I10" i="18"/>
  <c r="H13" i="19" l="1"/>
  <c r="H8" i="19"/>
  <c r="G82" i="19"/>
  <c r="I82" i="19" s="1"/>
  <c r="F82" i="19"/>
  <c r="H82" i="19" s="1"/>
  <c r="G81" i="19"/>
  <c r="I81" i="19" s="1"/>
  <c r="F81" i="19"/>
  <c r="H81" i="19" s="1"/>
  <c r="G80" i="19"/>
  <c r="I80" i="19" s="1"/>
  <c r="F80" i="19"/>
  <c r="H80" i="19" s="1"/>
  <c r="G79" i="19"/>
  <c r="I79" i="19" s="1"/>
  <c r="F79" i="19"/>
  <c r="H79" i="19" s="1"/>
  <c r="G78" i="19"/>
  <c r="I78" i="19" s="1"/>
  <c r="F78" i="19"/>
  <c r="H78" i="19" s="1"/>
  <c r="G77" i="19"/>
  <c r="I77" i="19" s="1"/>
  <c r="F77" i="19"/>
  <c r="H77" i="19" s="1"/>
  <c r="G76" i="19"/>
  <c r="I76" i="19" s="1"/>
  <c r="F76" i="19"/>
  <c r="H76" i="19" s="1"/>
  <c r="G75" i="19"/>
  <c r="I75" i="19" s="1"/>
  <c r="F75" i="19"/>
  <c r="H75" i="19" s="1"/>
  <c r="G74" i="19"/>
  <c r="I74" i="19" s="1"/>
  <c r="F74" i="19"/>
  <c r="H74" i="19" s="1"/>
  <c r="G73" i="19"/>
  <c r="I73" i="19" s="1"/>
  <c r="F73" i="19"/>
  <c r="H73" i="19" s="1"/>
  <c r="G72" i="19"/>
  <c r="I72" i="19" s="1"/>
  <c r="F72" i="19"/>
  <c r="H72" i="19" s="1"/>
  <c r="G71" i="19"/>
  <c r="I71" i="19" s="1"/>
  <c r="F71" i="19"/>
  <c r="H71" i="19" s="1"/>
  <c r="G70" i="19"/>
  <c r="I70" i="19" s="1"/>
  <c r="F70" i="19"/>
  <c r="H70" i="19" s="1"/>
  <c r="G69" i="19"/>
  <c r="I69" i="19" s="1"/>
  <c r="F69" i="19"/>
  <c r="H69" i="19" s="1"/>
  <c r="G68" i="19"/>
  <c r="I68" i="19" s="1"/>
  <c r="F68" i="19"/>
  <c r="H68" i="19" s="1"/>
  <c r="G67" i="19"/>
  <c r="I67" i="19" s="1"/>
  <c r="F67" i="19"/>
  <c r="H67" i="19" s="1"/>
  <c r="G66" i="19"/>
  <c r="I66" i="19" s="1"/>
  <c r="F66" i="19"/>
  <c r="H66" i="19" s="1"/>
  <c r="G65" i="19"/>
  <c r="I65" i="19" s="1"/>
  <c r="F65" i="19"/>
  <c r="H65" i="19" s="1"/>
  <c r="G64" i="19"/>
  <c r="I64" i="19" s="1"/>
  <c r="F64" i="19"/>
  <c r="H64" i="19" s="1"/>
  <c r="G63" i="19"/>
  <c r="I63" i="19" s="1"/>
  <c r="F63" i="19"/>
  <c r="H63" i="19" s="1"/>
  <c r="G62" i="19"/>
  <c r="I62" i="19" s="1"/>
  <c r="F62" i="19"/>
  <c r="H62" i="19" s="1"/>
  <c r="G61" i="19"/>
  <c r="I61" i="19" s="1"/>
  <c r="F61" i="19"/>
  <c r="H61" i="19" s="1"/>
  <c r="G60" i="19"/>
  <c r="I60" i="19" s="1"/>
  <c r="F60" i="19"/>
  <c r="H60" i="19" s="1"/>
  <c r="G59" i="19"/>
  <c r="I59" i="19" s="1"/>
  <c r="F59" i="19"/>
  <c r="H59" i="19" s="1"/>
  <c r="G58" i="19"/>
  <c r="I58" i="19" s="1"/>
  <c r="F58" i="19"/>
  <c r="H58" i="19" s="1"/>
  <c r="G57" i="19"/>
  <c r="I57" i="19" s="1"/>
  <c r="F57" i="19"/>
  <c r="H57" i="19" s="1"/>
  <c r="G56" i="19"/>
  <c r="I56" i="19" s="1"/>
  <c r="F56" i="19"/>
  <c r="H56" i="19" s="1"/>
  <c r="G55" i="19"/>
  <c r="I55" i="19" s="1"/>
  <c r="F55" i="19"/>
  <c r="H55" i="19" s="1"/>
  <c r="G54" i="19"/>
  <c r="I54" i="19" s="1"/>
  <c r="F54" i="19"/>
  <c r="H54" i="19" s="1"/>
  <c r="G53" i="19"/>
  <c r="I53" i="19" s="1"/>
  <c r="F53" i="19"/>
  <c r="H53" i="19" s="1"/>
  <c r="G52" i="19"/>
  <c r="I52" i="19" s="1"/>
  <c r="F52" i="19"/>
  <c r="H52" i="19" s="1"/>
  <c r="G51" i="19"/>
  <c r="I51" i="19" s="1"/>
  <c r="F51" i="19"/>
  <c r="H51" i="19" s="1"/>
  <c r="G50" i="19"/>
  <c r="I50" i="19" s="1"/>
  <c r="F50" i="19"/>
  <c r="H50" i="19" s="1"/>
  <c r="G49" i="19"/>
  <c r="I49" i="19" s="1"/>
  <c r="F49" i="19"/>
  <c r="H49" i="19" s="1"/>
  <c r="G48" i="19"/>
  <c r="I48" i="19" s="1"/>
  <c r="F48" i="19"/>
  <c r="H48" i="19" s="1"/>
  <c r="G47" i="19"/>
  <c r="I47" i="19" s="1"/>
  <c r="F47" i="19"/>
  <c r="H47" i="19" s="1"/>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F47" i="15"/>
  <c r="H10" i="18"/>
  <c r="H83" i="19" l="1"/>
  <c r="I83" i="19"/>
  <c r="H83" i="18"/>
  <c r="I83" i="18"/>
  <c r="F62" i="20"/>
  <c r="H64" i="20" s="1"/>
  <c r="G62" i="20"/>
  <c r="I64" i="20" s="1"/>
  <c r="F63" i="20"/>
  <c r="G63" i="20"/>
  <c r="F64" i="20"/>
  <c r="G64" i="20"/>
  <c r="F65" i="20"/>
  <c r="H67" i="20" s="1"/>
  <c r="G65" i="20"/>
  <c r="I67" i="20" s="1"/>
  <c r="F66" i="20"/>
  <c r="G66" i="20"/>
  <c r="F67" i="20"/>
  <c r="G67" i="20"/>
  <c r="F68" i="20"/>
  <c r="H70" i="20" s="1"/>
  <c r="G68" i="20"/>
  <c r="I70" i="20" s="1"/>
  <c r="F69" i="20"/>
  <c r="G69" i="20"/>
  <c r="F70" i="20"/>
  <c r="G70" i="20"/>
  <c r="F38" i="20"/>
  <c r="G38" i="20"/>
  <c r="F39" i="20"/>
  <c r="G39" i="20"/>
  <c r="F40" i="20"/>
  <c r="G40" i="20"/>
  <c r="F41" i="20"/>
  <c r="G41" i="20"/>
  <c r="F42" i="20"/>
  <c r="G42" i="20"/>
  <c r="F43" i="20"/>
  <c r="G43" i="20"/>
  <c r="F44" i="20"/>
  <c r="G44" i="20"/>
  <c r="F45" i="20"/>
  <c r="G45" i="20"/>
  <c r="F46" i="20"/>
  <c r="G46" i="20"/>
  <c r="F47" i="20"/>
  <c r="G47" i="20"/>
  <c r="F48" i="20"/>
  <c r="G48" i="20"/>
  <c r="F49" i="20"/>
  <c r="G49" i="20"/>
  <c r="F50" i="20"/>
  <c r="G50" i="20"/>
  <c r="F51" i="20"/>
  <c r="G51" i="20"/>
  <c r="F52" i="20"/>
  <c r="G52" i="20"/>
  <c r="F53" i="20"/>
  <c r="G53" i="20"/>
  <c r="F54" i="20"/>
  <c r="G54" i="20"/>
  <c r="F55" i="20"/>
  <c r="G55" i="20"/>
  <c r="F56" i="20"/>
  <c r="G56" i="20"/>
  <c r="F57" i="20"/>
  <c r="G57" i="20"/>
  <c r="F58" i="20"/>
  <c r="G58" i="20"/>
  <c r="F59" i="20"/>
  <c r="G59" i="20"/>
  <c r="F60" i="20"/>
  <c r="G60" i="20"/>
  <c r="F61" i="20"/>
  <c r="G61" i="20"/>
  <c r="G35" i="20"/>
  <c r="F35" i="20"/>
  <c r="F12" i="20"/>
  <c r="G12" i="20"/>
  <c r="F15" i="20"/>
  <c r="G15" i="20"/>
  <c r="F18" i="20"/>
  <c r="G18" i="20"/>
  <c r="F21" i="20"/>
  <c r="G21" i="20"/>
  <c r="F24" i="20"/>
  <c r="G24" i="20"/>
  <c r="F27" i="20"/>
  <c r="G27" i="20"/>
  <c r="F30" i="20"/>
  <c r="G30" i="20"/>
  <c r="F33" i="20"/>
  <c r="G33" i="20"/>
  <c r="D12" i="20"/>
  <c r="D15" i="20"/>
  <c r="D18" i="20"/>
  <c r="G9" i="20"/>
  <c r="F9" i="20"/>
  <c r="G82" i="15"/>
  <c r="F82" i="15"/>
  <c r="G64" i="15"/>
  <c r="F64" i="15"/>
  <c r="G63" i="15"/>
  <c r="F63" i="15"/>
  <c r="G62" i="15"/>
  <c r="F62" i="15"/>
  <c r="G61" i="15"/>
  <c r="F61" i="15"/>
  <c r="G60" i="15"/>
  <c r="F60" i="15"/>
  <c r="G59" i="15"/>
  <c r="F59" i="15"/>
  <c r="G58" i="15"/>
  <c r="F58" i="15"/>
  <c r="G57" i="15"/>
  <c r="F57" i="15"/>
  <c r="G56" i="15"/>
  <c r="F56" i="15"/>
  <c r="G55" i="15"/>
  <c r="F55" i="15"/>
  <c r="G54" i="15"/>
  <c r="F54" i="15"/>
  <c r="G53" i="15"/>
  <c r="F53" i="15"/>
  <c r="G52" i="15"/>
  <c r="F52" i="15"/>
  <c r="G51" i="15"/>
  <c r="F51" i="15"/>
  <c r="G50" i="15"/>
  <c r="F50" i="15"/>
  <c r="G49" i="15"/>
  <c r="F49" i="15"/>
  <c r="G48" i="15"/>
  <c r="F48" i="15"/>
  <c r="G47" i="15"/>
  <c r="H40" i="20" l="1"/>
  <c r="I40" i="20"/>
  <c r="H43" i="20"/>
  <c r="I43" i="20"/>
  <c r="H46" i="20"/>
  <c r="I46" i="20"/>
  <c r="H49" i="20"/>
  <c r="I49" i="20"/>
  <c r="H52" i="20"/>
  <c r="I52" i="20"/>
  <c r="H55" i="20"/>
  <c r="I55" i="20"/>
  <c r="H58" i="20"/>
  <c r="I58" i="20"/>
  <c r="H61" i="20"/>
  <c r="I61" i="20"/>
  <c r="H18" i="20"/>
  <c r="H21" i="20"/>
  <c r="D9" i="20"/>
  <c r="G37" i="20"/>
  <c r="F37" i="20"/>
  <c r="G36" i="20"/>
  <c r="F36" i="20"/>
  <c r="I37" i="20"/>
  <c r="H37" i="20"/>
  <c r="H82" i="15"/>
  <c r="I82" i="15"/>
  <c r="I64" i="15"/>
  <c r="H64" i="15"/>
  <c r="I63" i="15"/>
  <c r="H63" i="15"/>
  <c r="I62" i="15"/>
  <c r="H62" i="15"/>
  <c r="I61" i="15"/>
  <c r="H61" i="15"/>
  <c r="I60" i="15"/>
  <c r="H60" i="15"/>
  <c r="I59" i="15"/>
  <c r="H59" i="15"/>
  <c r="I52" i="15"/>
  <c r="H52" i="15"/>
  <c r="I51" i="15"/>
  <c r="H51" i="15"/>
  <c r="I50" i="15"/>
  <c r="H50" i="15"/>
  <c r="I49" i="15"/>
  <c r="H49" i="15"/>
  <c r="I48" i="15"/>
  <c r="H48" i="15"/>
  <c r="I58" i="15"/>
  <c r="H58" i="15"/>
  <c r="I57" i="15"/>
  <c r="H57" i="15"/>
  <c r="I56" i="15"/>
  <c r="H56" i="15"/>
  <c r="I55" i="15"/>
  <c r="H55" i="15"/>
  <c r="I54" i="15"/>
  <c r="H54" i="15"/>
  <c r="I53" i="15"/>
  <c r="H53" i="15"/>
  <c r="D7" i="14"/>
  <c r="D8" i="14"/>
  <c r="D9" i="14"/>
  <c r="D10"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E40" i="16"/>
  <c r="E41" i="16"/>
  <c r="E42" i="16"/>
  <c r="E47" i="16"/>
  <c r="E44" i="16"/>
  <c r="E45" i="16"/>
  <c r="E46" i="16"/>
  <c r="H30" i="20" l="1"/>
  <c r="I24" i="20"/>
  <c r="H12" i="20"/>
  <c r="H33" i="20"/>
  <c r="I12" i="20"/>
  <c r="I30" i="20"/>
  <c r="H27" i="20"/>
  <c r="H15" i="20"/>
  <c r="H24" i="20"/>
  <c r="I18" i="20"/>
  <c r="I33" i="20"/>
  <c r="I27" i="20"/>
  <c r="I21" i="20"/>
  <c r="I15" i="20"/>
  <c r="I9" i="20"/>
  <c r="H9" i="20"/>
  <c r="J2" i="20" l="1"/>
  <c r="H43" i="19"/>
  <c r="H42" i="19"/>
  <c r="I41" i="19"/>
  <c r="H41" i="19"/>
  <c r="I39" i="19"/>
  <c r="H39" i="19"/>
  <c r="H38" i="19"/>
  <c r="I37" i="19"/>
  <c r="H37" i="19"/>
  <c r="H36" i="19"/>
  <c r="I35" i="19"/>
  <c r="H35" i="19"/>
  <c r="H34" i="19"/>
  <c r="I33" i="19"/>
  <c r="H33" i="19"/>
  <c r="H32" i="19"/>
  <c r="I31" i="19"/>
  <c r="H31" i="19"/>
  <c r="H30" i="19"/>
  <c r="I29" i="19"/>
  <c r="H29" i="19"/>
  <c r="H28" i="19"/>
  <c r="I27" i="19"/>
  <c r="H27" i="19"/>
  <c r="H26" i="19"/>
  <c r="I25" i="19"/>
  <c r="H25" i="19"/>
  <c r="H24" i="19"/>
  <c r="I23" i="19"/>
  <c r="H23" i="19"/>
  <c r="H22" i="19"/>
  <c r="I21" i="19"/>
  <c r="H21" i="19"/>
  <c r="H20" i="19"/>
  <c r="I19" i="19"/>
  <c r="H19" i="19"/>
  <c r="H18" i="19"/>
  <c r="I17" i="19"/>
  <c r="H17" i="19"/>
  <c r="I16" i="19"/>
  <c r="H16" i="19"/>
  <c r="I15" i="19"/>
  <c r="H15" i="19"/>
  <c r="I14" i="19"/>
  <c r="H14" i="19"/>
  <c r="I12" i="19"/>
  <c r="H12" i="19"/>
  <c r="I11" i="19"/>
  <c r="H11" i="19"/>
  <c r="I10" i="19"/>
  <c r="H10" i="19"/>
  <c r="I9" i="19"/>
  <c r="H9" i="19"/>
  <c r="I7" i="19"/>
  <c r="H7" i="19"/>
  <c r="I44" i="19"/>
  <c r="H44" i="19"/>
  <c r="I43" i="19"/>
  <c r="I42" i="19"/>
  <c r="I40" i="19"/>
  <c r="H40" i="19"/>
  <c r="I38" i="19"/>
  <c r="I36" i="19"/>
  <c r="I34" i="19"/>
  <c r="I32" i="19"/>
  <c r="I30" i="19"/>
  <c r="I28" i="19"/>
  <c r="I26" i="19"/>
  <c r="I24" i="19"/>
  <c r="I22" i="19"/>
  <c r="I20" i="19"/>
  <c r="I18" i="19"/>
  <c r="J2" i="19"/>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9" i="18"/>
  <c r="H19" i="18"/>
  <c r="I18" i="18"/>
  <c r="H18" i="18"/>
  <c r="I17" i="18"/>
  <c r="H17" i="18"/>
  <c r="I16" i="18"/>
  <c r="H16" i="18"/>
  <c r="I15" i="18"/>
  <c r="H15" i="18"/>
  <c r="I14" i="18"/>
  <c r="H14" i="18"/>
  <c r="I12" i="18"/>
  <c r="H12" i="18"/>
  <c r="I11" i="18"/>
  <c r="H11" i="18"/>
  <c r="I9" i="18"/>
  <c r="H9" i="18"/>
  <c r="I8" i="18"/>
  <c r="H8" i="18"/>
  <c r="I7" i="18"/>
  <c r="H7" i="18"/>
  <c r="J1" i="18"/>
  <c r="I44" i="15"/>
  <c r="H44" i="15"/>
  <c r="I43" i="15"/>
  <c r="H43" i="15"/>
  <c r="I42" i="15"/>
  <c r="H42" i="15"/>
  <c r="I41" i="15"/>
  <c r="H41" i="15"/>
  <c r="I40" i="15"/>
  <c r="H40" i="15"/>
  <c r="I39" i="15"/>
  <c r="H39" i="15"/>
  <c r="I38" i="15"/>
  <c r="H38" i="15"/>
  <c r="I37" i="15"/>
  <c r="H37" i="15"/>
  <c r="I36" i="15"/>
  <c r="H36" i="15"/>
  <c r="I35" i="15"/>
  <c r="H35" i="15"/>
  <c r="I34" i="15"/>
  <c r="H34" i="15"/>
  <c r="I33" i="15"/>
  <c r="H33" i="15"/>
  <c r="I32" i="15"/>
  <c r="H32" i="15"/>
  <c r="I31" i="15"/>
  <c r="H31" i="15"/>
  <c r="I30" i="15"/>
  <c r="H30" i="15"/>
  <c r="I29" i="15"/>
  <c r="H29" i="15"/>
  <c r="I28" i="15"/>
  <c r="H28" i="15"/>
  <c r="I27" i="15"/>
  <c r="H27" i="15"/>
  <c r="I26" i="15"/>
  <c r="H26" i="15"/>
  <c r="I25" i="15"/>
  <c r="H25" i="15"/>
  <c r="I24" i="15"/>
  <c r="H24" i="15"/>
  <c r="I23" i="15"/>
  <c r="H23" i="15"/>
  <c r="I22" i="15"/>
  <c r="H22" i="15"/>
  <c r="I21" i="15"/>
  <c r="H21" i="15"/>
  <c r="I20" i="15"/>
  <c r="H20" i="15"/>
  <c r="I19" i="15"/>
  <c r="H19" i="15"/>
  <c r="I18" i="15"/>
  <c r="H18" i="15"/>
  <c r="I17" i="15"/>
  <c r="H17" i="15"/>
  <c r="J2" i="15"/>
  <c r="I47" i="15"/>
  <c r="I83" i="15" s="1"/>
  <c r="H47" i="15"/>
  <c r="H83" i="15" s="1"/>
  <c r="E61" i="16"/>
  <c r="E60" i="16"/>
  <c r="E59" i="16"/>
  <c r="E58" i="16"/>
  <c r="E57" i="16"/>
  <c r="E56" i="16"/>
  <c r="E55" i="16"/>
  <c r="E54" i="16"/>
  <c r="E53" i="16"/>
  <c r="E52" i="16"/>
  <c r="E51" i="16"/>
  <c r="E50" i="16"/>
  <c r="E49" i="16"/>
  <c r="E48"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H45" i="19" l="1"/>
  <c r="I45" i="19"/>
  <c r="I45" i="18"/>
  <c r="I84" i="18" s="1"/>
  <c r="H45" i="18"/>
  <c r="H84" i="18" s="1"/>
  <c r="I45" i="15"/>
  <c r="I84" i="15" s="1"/>
  <c r="H45" i="15"/>
  <c r="H84" i="15" s="1"/>
  <c r="F28" i="7" l="1"/>
  <c r="E28" i="7"/>
  <c r="F31" i="7"/>
  <c r="E31" i="7"/>
  <c r="F30" i="7"/>
  <c r="E30" i="7"/>
  <c r="F29" i="7"/>
  <c r="E29" i="7"/>
  <c r="E4" i="7" l="1"/>
  <c r="F4" i="7"/>
  <c r="E6" i="7" l="1"/>
  <c r="F6" i="7"/>
  <c r="E7" i="7"/>
  <c r="F7" i="7"/>
  <c r="E12" i="7"/>
  <c r="F12" i="7"/>
  <c r="E13" i="7"/>
  <c r="F13" i="7"/>
  <c r="E14" i="7"/>
  <c r="F14" i="7"/>
  <c r="E15" i="7"/>
  <c r="F15" i="7"/>
  <c r="E16" i="7"/>
  <c r="F16" i="7"/>
  <c r="E17" i="7"/>
  <c r="F17" i="7"/>
  <c r="E18" i="7"/>
  <c r="F18" i="7"/>
  <c r="E19" i="7"/>
  <c r="F19" i="7"/>
  <c r="E20" i="7"/>
  <c r="F20" i="7"/>
  <c r="E21" i="7"/>
  <c r="F21" i="7"/>
  <c r="E22" i="7"/>
  <c r="F22" i="7"/>
  <c r="E23" i="7"/>
  <c r="F23" i="7"/>
  <c r="E25" i="7"/>
  <c r="F25" i="7"/>
  <c r="E26" i="7"/>
  <c r="F26" i="7"/>
  <c r="F5" i="7"/>
  <c r="E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2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C7" authorId="0" shapeId="0" xr:uid="{00000000-0006-0000-0200-000002000000}">
      <text>
        <r>
          <rPr>
            <b/>
            <sz val="9"/>
            <color indexed="81"/>
            <rFont val="Tahoma"/>
            <family val="2"/>
          </rPr>
          <t xml:space="preserve">Tips: </t>
        </r>
        <r>
          <rPr>
            <sz val="9"/>
            <color indexed="81"/>
            <rFont val="Tahoma"/>
            <family val="2"/>
          </rPr>
          <t xml:space="preserve">
Relevant dersom tillatelsen har en mengdebegrensning som gjelder summen av flere avfallstyper.</t>
        </r>
      </text>
    </comment>
    <comment ref="J7" authorId="1" shapeId="0" xr:uid="{00000000-0006-0000-0200-000003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200-000004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200-000005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200-000006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1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D5" authorId="0" shapeId="0" xr:uid="{00000000-0006-0000-0100-000003000000}">
      <text>
        <r>
          <rPr>
            <b/>
            <sz val="9"/>
            <color indexed="81"/>
            <rFont val="Tahoma"/>
            <family val="2"/>
          </rPr>
          <t xml:space="preserve">Tips: 
</t>
        </r>
        <r>
          <rPr>
            <sz val="10"/>
            <color indexed="81"/>
            <rFont val="Tahoma"/>
            <family val="2"/>
          </rPr>
          <t>Dette er mengden som brukes i beregningene</t>
        </r>
      </text>
    </comment>
    <comment ref="C7" authorId="0" shapeId="0" xr:uid="{00000000-0006-0000-0100-000004000000}">
      <text>
        <r>
          <rPr>
            <b/>
            <sz val="9"/>
            <color indexed="81"/>
            <rFont val="Tahoma"/>
            <family val="2"/>
          </rPr>
          <t xml:space="preserve">Tips: </t>
        </r>
        <r>
          <rPr>
            <sz val="9"/>
            <color indexed="81"/>
            <rFont val="Tahoma"/>
            <family val="2"/>
          </rPr>
          <t xml:space="preserve">
</t>
        </r>
        <r>
          <rPr>
            <b/>
            <sz val="9"/>
            <color indexed="81"/>
            <rFont val="Tahoma"/>
            <family val="2"/>
          </rPr>
          <t xml:space="preserve">
Relevant dersom tillatelsen har en mengdebegrensning som gjelder summen av flere avfallstyper.</t>
        </r>
      </text>
    </comment>
    <comment ref="J7" authorId="1" shapeId="0" xr:uid="{00000000-0006-0000-0100-000005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100-000006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100-000007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100-000008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3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C7" authorId="0" shapeId="0" xr:uid="{00000000-0006-0000-0300-000002000000}">
      <text>
        <r>
          <rPr>
            <b/>
            <sz val="9"/>
            <color indexed="81"/>
            <rFont val="Tahoma"/>
            <family val="2"/>
          </rPr>
          <t xml:space="preserve">Tips: </t>
        </r>
        <r>
          <rPr>
            <sz val="9"/>
            <color indexed="81"/>
            <rFont val="Tahoma"/>
            <family val="2"/>
          </rPr>
          <t xml:space="preserve">
Relevant dersom tillatelsen har en mengdebegrensning som gjelder summen av flere avfallstyper.</t>
        </r>
      </text>
    </comment>
    <comment ref="J7" authorId="1" shapeId="0" xr:uid="{00000000-0006-0000-0300-000003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2" authorId="1" shapeId="0" xr:uid="{00000000-0006-0000-0300-000004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8" authorId="0" shapeId="0" xr:uid="{00000000-0006-0000-0300-000005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2" authorId="0" shapeId="0" xr:uid="{00000000-0006-0000-0300-000006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Alexander Kristiansen</author>
    <author>Håvard Solheim Nateland</author>
  </authors>
  <commentList>
    <comment ref="B5" authorId="0" shapeId="0" xr:uid="{00000000-0006-0000-0400-000001000000}">
      <text>
        <r>
          <rPr>
            <b/>
            <sz val="9"/>
            <color indexed="81"/>
            <rFont val="Tahoma"/>
            <family val="2"/>
          </rPr>
          <t>Tips:
Bruk rullegardinslista i hver celle i denne kolonnen til å velge avfallstypene du har.
Dersom du trenger flere eller rader enn i eksempelet må du legge til eller fjerne rader selv.</t>
        </r>
        <r>
          <rPr>
            <sz val="9"/>
            <color indexed="81"/>
            <rFont val="Tahoma"/>
            <family val="2"/>
          </rPr>
          <t xml:space="preserve">
</t>
        </r>
      </text>
    </comment>
    <comment ref="J7" authorId="1" shapeId="0" xr:uid="{00000000-0006-0000-0400-000002000000}">
      <text>
        <r>
          <rPr>
            <b/>
            <sz val="9"/>
            <color indexed="81"/>
            <rFont val="Tahoma"/>
            <family val="2"/>
          </rPr>
          <t>Eksempel:</t>
        </r>
        <r>
          <rPr>
            <sz val="9"/>
            <color indexed="81"/>
            <rFont val="Tahoma"/>
            <family val="2"/>
          </rPr>
          <t xml:space="preserve"> 
Tillatelsen setter en samlet mengdebegrensning på disse fraksjonene som lagres på tank (flytende farlig avfall på tank).</t>
        </r>
      </text>
    </comment>
    <comment ref="J13" authorId="1" shapeId="0" xr:uid="{00000000-0006-0000-0400-000003000000}">
      <text>
        <r>
          <rPr>
            <b/>
            <sz val="9"/>
            <color indexed="81"/>
            <rFont val="Tahoma"/>
            <family val="2"/>
          </rPr>
          <t xml:space="preserve">Eksempel: 
</t>
        </r>
        <r>
          <rPr>
            <sz val="9"/>
            <color indexed="81"/>
            <rFont val="Tahoma"/>
            <family val="2"/>
          </rPr>
          <t>Tillatelsen setter en samlet mengdebegrensning på disse fraksjonene som lagres på tank (flytende farlig avfall på tank).</t>
        </r>
      </text>
    </comment>
    <comment ref="J19" authorId="0" shapeId="0" xr:uid="{00000000-0006-0000-0400-000004000000}">
      <text>
        <r>
          <rPr>
            <b/>
            <sz val="9"/>
            <color indexed="81"/>
            <rFont val="Tahoma"/>
            <family val="2"/>
          </rPr>
          <t xml:space="preserve">Eksempel: 
</t>
        </r>
        <r>
          <rPr>
            <sz val="9"/>
            <color indexed="81"/>
            <rFont val="Tahoma"/>
            <family val="2"/>
          </rPr>
          <t xml:space="preserve">
Tillatelsen setter en samlet mengdebegrensning på disse fraksjonene som lagres som stykkgods.
Se egen kommentar for hvordan mengene er fremkommet.</t>
        </r>
      </text>
    </comment>
    <comment ref="J23" authorId="0" shapeId="0" xr:uid="{00000000-0006-0000-0400-000005000000}">
      <text>
        <r>
          <rPr>
            <b/>
            <sz val="9"/>
            <color indexed="81"/>
            <rFont val="Tahoma"/>
            <family val="2"/>
          </rPr>
          <t xml:space="preserve">Eksempel: 
</t>
        </r>
        <r>
          <rPr>
            <sz val="9"/>
            <color indexed="81"/>
            <rFont val="Tahoma"/>
            <family val="2"/>
          </rPr>
          <t>Tillatelsen setter en samlet mengdebegrensning på disse fraksjonene som lagres som stykkgods.</t>
        </r>
        <r>
          <rPr>
            <b/>
            <sz val="9"/>
            <color indexed="81"/>
            <rFont val="Tahoma"/>
            <family val="2"/>
          </rPr>
          <t xml:space="preserve">
</t>
        </r>
        <r>
          <rPr>
            <sz val="9"/>
            <color indexed="81"/>
            <rFont val="Tahoma"/>
            <family val="2"/>
          </rPr>
          <t xml:space="preserve">
Se egen kommentar for hvordan mengene er fremkommet.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Håvard Solheim Nateland</author>
  </authors>
  <commentList>
    <comment ref="A14" authorId="0" shapeId="0" xr:uid="{00000000-0006-0000-0500-000001000000}">
      <text>
        <r>
          <rPr>
            <b/>
            <sz val="9"/>
            <color indexed="81"/>
            <rFont val="Tahoma"/>
            <family val="2"/>
          </rPr>
          <t xml:space="preserve">SUF, vedlegg 1, merknad 7. </t>
        </r>
        <r>
          <rPr>
            <sz val="9"/>
            <color indexed="81"/>
            <rFont val="Tahoma"/>
            <family val="2"/>
          </rPr>
          <t xml:space="preserve">
Farlige kjemikalier som inngår i fareklassen Akutt giftighet, kategori 3, gjennom munnen (H 301) skal falle inn under nr. H2 AKUTT GIFTIGHET i de tilfeller der de ikke kan klassifiseres verken ut fra akutt giftighet ved innånding eller akutt giftighet ved hudkontakt, eksempelvis fordi det mangler entydige data om giftighet ved innånding eller hudkontakt</t>
        </r>
      </text>
    </comment>
    <comment ref="A18" authorId="0" shapeId="0" xr:uid="{00000000-0006-0000-0500-000002000000}">
      <text>
        <r>
          <rPr>
            <b/>
            <sz val="9"/>
            <color indexed="81"/>
            <rFont val="Tahoma"/>
            <family val="2"/>
          </rPr>
          <t>SUF, vedlegg 1, merknad 8:</t>
        </r>
        <r>
          <rPr>
            <sz val="9"/>
            <color indexed="81"/>
            <rFont val="Tahoma"/>
            <family val="2"/>
          </rPr>
          <t xml:space="preserve">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t>
        </r>
      </text>
    </comment>
    <comment ref="A21" authorId="0" shapeId="0" xr:uid="{00000000-0006-0000-0500-000003000000}">
      <text>
        <r>
          <rPr>
            <b/>
            <sz val="9"/>
            <color indexed="81"/>
            <rFont val="Tahoma"/>
            <family val="2"/>
          </rPr>
          <t>SUF, vedlegg 1, merknad 9:</t>
        </r>
        <r>
          <rPr>
            <sz val="9"/>
            <color indexed="81"/>
            <rFont val="Tahoma"/>
            <family val="2"/>
          </rPr>
          <t xml:space="preserve">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H21" authorId="0" shapeId="0" xr:uid="{B29F8993-A656-4F0D-AAF1-AF5B2B51B01A}">
      <text>
        <r>
          <rPr>
            <b/>
            <sz val="9"/>
            <color indexed="81"/>
            <rFont val="Tahoma"/>
            <family val="2"/>
          </rPr>
          <t>SUF, vedlegg 1, merknad 9:</t>
        </r>
        <r>
          <rPr>
            <sz val="9"/>
            <color indexed="81"/>
            <rFont val="Tahoma"/>
            <family val="2"/>
          </rPr>
          <t xml:space="preserve">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A22" authorId="0" shapeId="0" xr:uid="{00000000-0006-0000-0500-000004000000}">
      <text>
        <r>
          <rPr>
            <b/>
            <sz val="9"/>
            <color indexed="81"/>
            <rFont val="Tahoma"/>
            <family val="2"/>
          </rPr>
          <t>SUF, vedlegg 1, merknad 8:</t>
        </r>
        <r>
          <rPr>
            <sz val="9"/>
            <color indexed="81"/>
            <rFont val="Tahoma"/>
            <family val="2"/>
          </rPr>
          <t xml:space="preserve">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t>
        </r>
      </text>
    </comment>
    <comment ref="A23" authorId="0" shapeId="0" xr:uid="{00000000-0006-0000-0500-000005000000}">
      <text>
        <r>
          <rPr>
            <b/>
            <sz val="9"/>
            <color indexed="81"/>
            <rFont val="Tahoma"/>
            <family val="2"/>
          </rPr>
          <t>SUF, vedlegg 1, merknad 10:</t>
        </r>
        <r>
          <rPr>
            <sz val="9"/>
            <color indexed="81"/>
            <rFont val="Tahoma"/>
            <family val="2"/>
          </rPr>
          <t xml:space="preserve">
Dersom eksplosive varer i faregruppe 1.4 pakkes ut eller ompakkes, skal de klassifiseres i nr. P1a dersom det ikke kan vises at faren fortsatt tilsvarer faregruppe 1.4 i henhold til forskrift om klassifisering, merking og emballering av stoffer og stoffblandinger (CLP).</t>
        </r>
      </text>
    </comment>
    <comment ref="A26" authorId="0" shapeId="0" xr:uid="{00000000-0006-0000-0500-000006000000}">
      <text>
        <r>
          <rPr>
            <b/>
            <sz val="9"/>
            <color indexed="81"/>
            <rFont val="Tahoma"/>
            <family val="2"/>
          </rPr>
          <t xml:space="preserve">SUF, vedlegg 1, merknad 11.1: </t>
        </r>
        <r>
          <rPr>
            <sz val="9"/>
            <color indexed="81"/>
            <rFont val="Tahoma"/>
            <family val="2"/>
          </rPr>
          <t xml:space="preserve">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A28" authorId="0" shapeId="0" xr:uid="{00000000-0006-0000-0500-000007000000}">
      <text>
        <r>
          <rPr>
            <b/>
            <sz val="9"/>
            <color indexed="81"/>
            <rFont val="Tahoma"/>
            <family val="2"/>
          </rPr>
          <t>Håvard Solheim Nateland:</t>
        </r>
        <r>
          <rPr>
            <sz val="9"/>
            <color indexed="81"/>
            <rFont val="Tahoma"/>
            <family val="2"/>
          </rPr>
          <t xml:space="preserve">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A29" authorId="0" shapeId="0" xr:uid="{00000000-0006-0000-0500-000008000000}">
      <text>
        <r>
          <rPr>
            <b/>
            <sz val="9"/>
            <color indexed="81"/>
            <rFont val="Tahoma"/>
            <family val="2"/>
          </rPr>
          <t>SUF, vedlegg 1, merknad 11.2:</t>
        </r>
        <r>
          <rPr>
            <sz val="9"/>
            <color indexed="81"/>
            <rFont val="Tahoma"/>
            <family val="2"/>
          </rPr>
          <t xml:space="preserve">
For å kunne benytte denne må det dokumenteres at aerosolbeholderen ikke inneholder brannfarlige gasser i kategori 1 eller 2 eller brannfarlige væsker i kategori 1.</t>
        </r>
      </text>
    </comment>
    <comment ref="A35" authorId="0" shapeId="0" xr:uid="{00000000-0006-0000-0500-000009000000}">
      <text>
        <r>
          <rPr>
            <b/>
            <sz val="9"/>
            <color indexed="81"/>
            <rFont val="Tahoma"/>
            <family val="2"/>
          </rPr>
          <t>SUF, vedlegg 1, merknad 12:</t>
        </r>
        <r>
          <rPr>
            <sz val="9"/>
            <color indexed="81"/>
            <rFont val="Tahoma"/>
            <family val="2"/>
          </rPr>
          <t xml:space="preserve">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A38" authorId="0" shapeId="0" xr:uid="{00000000-0006-0000-0500-00000A000000}">
      <text>
        <r>
          <rPr>
            <b/>
            <sz val="9"/>
            <color indexed="81"/>
            <rFont val="Tahoma"/>
            <family val="2"/>
          </rPr>
          <t xml:space="preserve">SUF, vedlegg 1, merknad 12: </t>
        </r>
        <r>
          <rPr>
            <sz val="9"/>
            <color indexed="81"/>
            <rFont val="Tahoma"/>
            <family val="2"/>
          </rPr>
          <t xml:space="preserve">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Håvard Solheim Nateland</author>
    <author>Alexander Kristiansen</author>
  </authors>
  <commentList>
    <comment ref="B5" authorId="0" shapeId="0" xr:uid="{00000000-0006-0000-0700-000001000000}">
      <text>
        <r>
          <rPr>
            <sz val="9"/>
            <color indexed="81"/>
            <rFont val="Tahoma"/>
            <family val="2"/>
          </rPr>
          <t xml:space="preserve">
Alle eksponeringsveier</t>
        </r>
      </text>
    </comment>
    <comment ref="B6" authorId="0" shapeId="0" xr:uid="{00000000-0006-0000-0700-000002000000}">
      <text>
        <r>
          <rPr>
            <sz val="9"/>
            <color indexed="81"/>
            <rFont val="Tahoma"/>
            <family val="2"/>
          </rPr>
          <t xml:space="preserve">
– Kategori 2, alle eksponeringsveier
– Kategori 3, eksponering ved innånding – se merknad 7
Merknad 7:
Farlige kjemikalier som inngår i fareklassen Akutt giftighet, kategori 3, gjennom munnen (H 301) skal falle inn under nr. H2 AKUTT GIFTIGHET i de tilfeller der de ikke kan klassifiseres verken ut fra akutt giftighet ved innånding eller akutt giftighet ved hudkontakt, eksempelvis fordi det mangler entydige data om giftighet ved innånding eller hudkontakt.</t>
        </r>
      </text>
    </comment>
    <comment ref="B7" authorId="0" shapeId="0" xr:uid="{00000000-0006-0000-0700-000003000000}">
      <text>
        <r>
          <rPr>
            <sz val="9"/>
            <color indexed="81"/>
            <rFont val="Tahoma"/>
            <family val="2"/>
          </rPr>
          <t xml:space="preserve">
GIFTVIRKNING PÅ BESTEMTE ORGANER
– ENKELTEKSPONERING STOT SE kategori 1</t>
        </r>
      </text>
    </comment>
    <comment ref="B10" authorId="1" shapeId="0" xr:uid="{00000000-0006-0000-0700-000004000000}">
      <text>
        <r>
          <rPr>
            <sz val="9"/>
            <color indexed="81"/>
            <rFont val="Tahoma"/>
            <family val="2"/>
          </rPr>
          <t xml:space="preserve">
– Ustabile eksplosive varer eller
– Eksplosive varer, faregruppe 1.1, 1.2, 1.3, 1.5 eller 1.6 eller
– Stoffer, stoffblandinger eller artikler som inneholder slike, som har eksplosive egenskaper i henhold til framgangsmåte A.14 i forordning (EF) nr. 440/2008 (se merknad 9), og som ikke hører inn under fareklassene Organiske peroksider eller Selvreaktive stoffer og stoffblandinger
Merknad 8: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
Merknad 9:
Det er bare nødvendig å teste stoffers og stoffblandingers eksplosive egenskaper dersom framgangsmåten ved kartlegging i henhold til tillegg 6, del 3 i FNs anbefalinger for transport av farlig gods: forsøkshåndbøker og kriterier​1 viser at stoffet eller stoffblandingen kan ha eksplosive egenskaper.</t>
        </r>
      </text>
    </comment>
    <comment ref="B11" authorId="1" shapeId="0" xr:uid="{00000000-0006-0000-0700-000005000000}">
      <text>
        <r>
          <rPr>
            <sz val="9"/>
            <color indexed="81"/>
            <rFont val="Tahoma"/>
            <family val="2"/>
          </rPr>
          <t xml:space="preserve">
Eksplosive varer, faregruppe 1.4 (se merknad 10)
Merknad 8:
Farekategori eksplosive varer omfatter eksplosive produkter (se avsnitt 2.1 i vedlegg I til forskrift om klassifisering, merking og emballering av stoffer og stoffblandinger (CLP) Dersom mengden av det eksplosive stoffet eller den eksplosive stoffblandingen som inngår i produktet er kjent, skal det tas hensyn til denne mengden for denne forskriftens formål. Dersom mengden av det eksplosive stoffet eller den eksplosive stoffblandingen som inngår i produktet, ikke er kjent, skal hele produktet anses som eksplosiv vare for denne forskriftens formål.
Merknad 10:
Dersom eksplosive varer i faregruppe 1.4 pakkes ut eller ompakkes, skal de klassifiseres i nr. P1a dersom det ikke kan vises at faren fortsatt tilsvarer faregruppe 1.4 i henhold til forskrift om klassifisering, merking og emballering av stoffer og stoffblandinger (CLP).</t>
        </r>
      </text>
    </comment>
    <comment ref="B12" authorId="0" shapeId="0" xr:uid="{00000000-0006-0000-0700-000006000000}">
      <text>
        <r>
          <rPr>
            <sz val="9"/>
            <color indexed="81"/>
            <rFont val="Tahoma"/>
            <family val="2"/>
          </rPr>
          <t xml:space="preserve">
Brannfarlige gasser, kategori 1 eller 2</t>
        </r>
      </text>
    </comment>
    <comment ref="B13" authorId="0" shapeId="0" xr:uid="{00000000-0006-0000-0700-000007000000}">
      <text>
        <r>
          <rPr>
            <sz val="9"/>
            <color indexed="81"/>
            <rFont val="Tahoma"/>
            <family val="2"/>
          </rPr>
          <t xml:space="preserve">
Brannfarlige aerosoler kategori 1 eller 2, omfatter brannfarlige gasser i kategori 1 eller 2 eller brannfarlige væsker i kategori 1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t>
        </r>
      </text>
    </comment>
    <comment ref="B14" authorId="0" shapeId="0" xr:uid="{00000000-0006-0000-0700-000008000000}">
      <text>
        <r>
          <rPr>
            <sz val="9"/>
            <color indexed="81"/>
            <rFont val="Tahoma"/>
            <family val="2"/>
          </rPr>
          <t xml:space="preserve">
Brannfarlige aerosoler kategori 1 eller 2, omfatter verken brannfarlige gasser i kategori 1 eller 2 eller brannfarlige væsker i kategori 1 (se merknad 11.2)
Merknad 11.1
Brannfarlige aerosoler klassifiseres i samsvar med forskrift 1. mars 1996 nr. 229 om aerosolbeholdere.​2 «Ekstremt brannfarlige» og «brannfarlige» aerosoler i henhold til direktiv 75/324/EØF tilsvarer brannfarlige aerosoler i kategori 1 og 2 i forskrift om klassifisering, merking og emballering av stoffer og stoffblandinger (CLP).
Merknad 11.2
For å kunne benytte denne må det dokumenteres at aerosolbeholderen ikke inneholder brannfarlige gasser i kategori 1 eller 2 eller brannfarlige væsker i kategori 1.</t>
        </r>
      </text>
    </comment>
    <comment ref="B15" authorId="0" shapeId="0" xr:uid="{00000000-0006-0000-0700-000009000000}">
      <text>
        <r>
          <rPr>
            <sz val="9"/>
            <color indexed="81"/>
            <rFont val="Tahoma"/>
            <family val="2"/>
          </rPr>
          <t xml:space="preserve">
Oksiderende gasser, kategori 1</t>
        </r>
      </text>
    </comment>
    <comment ref="B16" authorId="0" shapeId="0" xr:uid="{00000000-0006-0000-0700-00000A000000}">
      <text>
        <r>
          <rPr>
            <sz val="9"/>
            <color indexed="81"/>
            <rFont val="Tahoma"/>
            <family val="2"/>
          </rPr>
          <t xml:space="preserve">
– Brannfarlige væsker, kategori 1, eller
– Brannfarlige væsker, kategori 2 eller 3, som oppbevares ved en temperatur over sitt kokepunkt, eller
– Andre væsker med flammepunkt ≤ 60 °C som oppbevares ved en temperatur over sitt kokepunkt (se merknad 12)
Merknad 12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B17" authorId="0" shapeId="0" xr:uid="{00000000-0006-0000-0700-00000B000000}">
      <text>
        <r>
          <rPr>
            <sz val="9"/>
            <color indexed="81"/>
            <rFont val="Tahoma"/>
            <family val="2"/>
          </rPr>
          <t xml:space="preserve">
– Brannfarlige væsker, kategori 2 eller 3, der det ved særskilte prosessforhold som f.eks. høyt trykk og høy temperatur kan oppstå fare for storulykker, eller
– Andre væsker med flammepunkt ≤ 60 °C, der det ved særskilte prosessforhold som f.eks. høyt trykk og høy temperatur kan oppstå fare for storulykker (se merknad 12)
Merknad 12:
I henhold til nr. 2.6.4.5 i vedlegg I til forskrift 16. juni 2012 nr. 622 om klassifisering, merking og emballering av stoffer og stoffblandinger (CLP) behøver væsker med et flammepunkt over 35 °C ikke å klassifiseres i kategori 3 dersom det er oppnådd negative resultater i L.2-forsøket med vedvarende forbrenning, beskrevet i del III, avsnitt 32 i FNs forsøkshåndbøker og kriterier. Dette gjelder imidlertid ikke ved endrede forhold slik som høy temperatur eller høyt trykk, og slike væsker inngår derfor i denne.</t>
        </r>
      </text>
    </comment>
    <comment ref="B18" authorId="0" shapeId="0" xr:uid="{00000000-0006-0000-0700-00000C000000}">
      <text>
        <r>
          <rPr>
            <sz val="9"/>
            <color indexed="81"/>
            <rFont val="Tahoma"/>
            <family val="2"/>
          </rPr>
          <t xml:space="preserve">
Brannfarlige væsker, kategori 2 eller 3, som ikke omfattes av P5a og P5b</t>
        </r>
      </text>
    </comment>
    <comment ref="B19" authorId="0" shapeId="0" xr:uid="{00000000-0006-0000-0700-00000D000000}">
      <text>
        <r>
          <rPr>
            <sz val="9"/>
            <color indexed="81"/>
            <rFont val="Tahoma"/>
            <family val="2"/>
          </rPr>
          <t xml:space="preserve">
Selvreaktive stoffer og stoffblandinger, type A eller B, eller organiske peroksider, type A eller B</t>
        </r>
      </text>
    </comment>
    <comment ref="B20" authorId="0" shapeId="0" xr:uid="{00000000-0006-0000-0700-00000E000000}">
      <text>
        <r>
          <rPr>
            <sz val="9"/>
            <color indexed="81"/>
            <rFont val="Tahoma"/>
            <family val="2"/>
          </rPr>
          <t xml:space="preserve">
Selvreaktive stoffer og stoffblandinger, type C, D, E eller F, eller organiske peroksider, type C, D, E eller F</t>
        </r>
      </text>
    </comment>
    <comment ref="B21" authorId="0" shapeId="0" xr:uid="{00000000-0006-0000-0700-00000F000000}">
      <text>
        <r>
          <rPr>
            <sz val="9"/>
            <color indexed="81"/>
            <rFont val="Tahoma"/>
            <family val="2"/>
          </rPr>
          <t xml:space="preserve">
Pyrofore væsker, kategori 1 Pyrofore faste stoffer, kategori 1</t>
        </r>
      </text>
    </comment>
    <comment ref="B22" authorId="0" shapeId="0" xr:uid="{00000000-0006-0000-0700-000010000000}">
      <text>
        <r>
          <rPr>
            <sz val="9"/>
            <color indexed="81"/>
            <rFont val="Tahoma"/>
            <family val="2"/>
          </rPr>
          <t xml:space="preserve">
Oksiderende væsker, kategori 1, 2 eller 3, eller Oksiderende faste stoffer, kategori 1, 2 eller 3</t>
        </r>
      </text>
    </comment>
    <comment ref="B23" authorId="0" shapeId="0" xr:uid="{00000000-0006-0000-0700-000011000000}">
      <text>
        <r>
          <rPr>
            <sz val="9"/>
            <color indexed="81"/>
            <rFont val="Tahoma"/>
            <family val="2"/>
          </rPr>
          <t xml:space="preserve">
 a) bensiner og naftaer,
 b) parafiner (herunder jetdrivstoff),
 c) gassoljer (herunder dieseloljer, lette fyringsoljer og gassoljeblandinger)
 d) tunge fyringsoljer
</t>
        </r>
        <r>
          <rPr>
            <b/>
            <sz val="9"/>
            <color indexed="81"/>
            <rFont val="Tahoma"/>
            <family val="2"/>
          </rPr>
          <t xml:space="preserve"> e) avfall av oljer og flytende brensel, som nevnt i avfallsforskriften kapittel 11 vedlegg 1 hovedkategori 13, herunder spillolje</t>
        </r>
        <r>
          <rPr>
            <sz val="9"/>
            <color indexed="81"/>
            <rFont val="Tahoma"/>
            <family val="2"/>
          </rPr>
          <t xml:space="preserve">
 f) alternative brensler inkludert flytende avfallsbaserte brensler som tjener samme formål og har tilsvarende egenskaper når det gjelder brennbarhet og miljøfare som produktene nevnt i bokstav a–d.</t>
        </r>
      </text>
    </comment>
    <comment ref="B25" authorId="0" shapeId="0" xr:uid="{00000000-0006-0000-0700-000012000000}">
      <text>
        <r>
          <rPr>
            <sz val="9"/>
            <color indexed="81"/>
            <rFont val="Tahoma"/>
            <family val="2"/>
          </rPr>
          <t xml:space="preserve">
Akutt 1 kategori 1 eller Kronisk kategori 1</t>
        </r>
      </text>
    </comment>
    <comment ref="B26" authorId="0" shapeId="0" xr:uid="{00000000-0006-0000-0700-000013000000}">
      <text>
        <r>
          <rPr>
            <sz val="9"/>
            <color indexed="81"/>
            <rFont val="Tahoma"/>
            <family val="2"/>
          </rPr>
          <t xml:space="preserve">
Kronisk kategori 2</t>
        </r>
      </text>
    </comment>
    <comment ref="B29" authorId="0" shapeId="0" xr:uid="{00000000-0006-0000-0700-000014000000}">
      <text>
        <r>
          <rPr>
            <sz val="9"/>
            <color indexed="81"/>
            <rFont val="Tahoma"/>
            <family val="2"/>
          </rPr>
          <t xml:space="preserve">
EUH014: Reacts violently with water</t>
        </r>
      </text>
    </comment>
    <comment ref="B31" authorId="0" shapeId="0" xr:uid="{00000000-0006-0000-0700-000015000000}">
      <text>
        <r>
          <rPr>
            <sz val="9"/>
            <color indexed="81"/>
            <rFont val="Tahoma"/>
            <family val="2"/>
          </rPr>
          <t xml:space="preserve">
EUH029: Contact with water liberates toxic gas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Alexander Kristiansen</author>
  </authors>
  <commentList>
    <comment ref="E5" authorId="0" shapeId="0" xr:uid="{00000000-0006-0000-0800-000001000000}">
      <text>
        <r>
          <rPr>
            <b/>
            <sz val="9"/>
            <color indexed="81"/>
            <rFont val="Tahoma"/>
            <family val="2"/>
          </rPr>
          <t xml:space="preserve">SUF, vedlegg 1, merknad 3:
</t>
        </r>
        <r>
          <rPr>
            <sz val="9"/>
            <color indexed="81"/>
            <rFont val="Tahoma"/>
            <family val="2"/>
          </rPr>
          <t xml:space="preserve">Mengdegrensene oppført ovenfor (del 1 og del 2) skal forstås som mengdegrenser per virksomhet.
Mengdene som skal tas i betraktning ved anvendelsen av de relevante paragrafer, er de maksimumsmengder som forekommer eller kan forekomme på et hvilket som helst tidspunkt. 
</t>
        </r>
        <r>
          <rPr>
            <b/>
            <sz val="9"/>
            <color indexed="81"/>
            <rFont val="Tahoma"/>
            <family val="2"/>
          </rPr>
          <t>Farlige kjemikalier som forekommer i en virksomhet bare i mengder tilsvarende eller mindre enn 2 % av den relevante mengdegrense, skal ikke tas i betraktning ved beregningen av samlet tilstedeværende mengde dersom de er plassert på en slik måte innenfor virksomheten at de ikke kan utløse en storulykke andre steder på virksomhetens område.</t>
        </r>
      </text>
    </comment>
  </commentList>
</comments>
</file>

<file path=xl/sharedStrings.xml><?xml version="1.0" encoding="utf-8"?>
<sst xmlns="http://schemas.openxmlformats.org/spreadsheetml/2006/main" count="1265" uniqueCount="617">
  <si>
    <t>Fareklasser og tilhørende farekategorier i samsvar med forskrift 16. juni 2012 nr. 622 om klassifisering, merking og emballering av stoffer og stoffblandinger (CLP)</t>
  </si>
  <si>
    <t>Mengdegrense (i tonn) for</t>
  </si>
  <si>
    <t>Meldepliktig</t>
  </si>
  <si>
    <t>virksomhet,</t>
  </si>
  <si>
    <t>jf. § 6</t>
  </si>
  <si>
    <t>Sikkerhetsrapport-</t>
  </si>
  <si>
    <t>pliktig virksomhet,</t>
  </si>
  <si>
    <t>jf. § 9</t>
  </si>
  <si>
    <t>AVSNITT H – HELSEFARER</t>
  </si>
  <si>
    <t>H1 AKUTT GIFTIGHET kategori 1, alle eksponeringsveier</t>
  </si>
  <si>
    <t>H2 AKUTT GIFTIGHET</t>
  </si>
  <si>
    <t>– Kategori 2, alle eksponeringsveier</t>
  </si>
  <si>
    <t>– Kategori 3, eksponering ved innånding – se merknad 7</t>
  </si>
  <si>
    <t>H3 STOT (Specific Target Organ Toxicity), GIFTVIRKNING PÅ BESTEMTE ORGANER</t>
  </si>
  <si>
    <t>– ENKELTEKSPONERING STOT SE kategori 1</t>
  </si>
  <si>
    <t>HP6 - akutt giftighet</t>
  </si>
  <si>
    <t>Avsnitt P – FYSISKE FARER</t>
  </si>
  <si>
    <t>P1a EKSPLOSIVE VARER (se merknad 8)</t>
  </si>
  <si>
    <t>– Ustabile eksplosive varer eller</t>
  </si>
  <si>
    <t>– Eksplosive varer, faregruppe 1.1, 1.2, 1.3, 1.5 eller 1.6 eller</t>
  </si>
  <si>
    <t>– Stoffer, stoffblandinger eller artikler som inneholder slike, som har eksplosive egenskaper i henhold til framgangsmåte A.14 i forordning (EF) nr. 440/2008 (se merknad 9), og som ikke hører inn under fareklassene Organiske peroksider eller Selvreaktive stoffer og stoffblandinger</t>
  </si>
  <si>
    <t>P1b EKSPLOSIVE VARER (se merknad 8)</t>
  </si>
  <si>
    <t>Eksplosive varer, faregruppe 1.4 (se merknad 10)</t>
  </si>
  <si>
    <t>P2 BRANNFARLIGE GASSER</t>
  </si>
  <si>
    <t>Brannfarlige gasser, kategori 1 eller 2</t>
  </si>
  <si>
    <t>P3a BRANNFARLIGE AEROSOLER (se merknad 11.1)</t>
  </si>
  <si>
    <t>Brannfarlige aerosoler kategori 1 eller 2, omfatter brannfarlige gasser i kategori 1 eller 2 eller brannfarlige væsker i kategori 1</t>
  </si>
  <si>
    <t>P3b BRANNFARLIGE AEROSOLER (se merknad 11.1)</t>
  </si>
  <si>
    <t>Brannfarlige aerosoler kategori 1 eller 2, omfatter verken brannfarlige gasser i kategori 1 eller 2 eller brannfarlige væsker i kategori 1 (se merknad 11.2)</t>
  </si>
  <si>
    <t>P4 OKSIDERENDE GASSER</t>
  </si>
  <si>
    <t>Oksiderende gasser, kategori 1</t>
  </si>
  <si>
    <t>P5a BRANNFARLIGE VÆSKER</t>
  </si>
  <si>
    <t>– Brannfarlige væsker, kategori 1, eller</t>
  </si>
  <si>
    <t>– Brannfarlige væsker, kategori 2 eller 3, som oppbevares ved en temperatur over sitt kokepunkt, eller</t>
  </si>
  <si>
    <t>– Andre væsker med flammepunkt ≤ 60 °C som oppbevares ved en temperatur over sitt kokepunkt (se merknad 12)</t>
  </si>
  <si>
    <t>P5b BRANNFARLIGE VÆSKER</t>
  </si>
  <si>
    <t>– Brannfarlige væsker, kategori 2 eller 3, der det ved særskilte prosessforhold som f.eks. høyt trykk og høy temperatur kan oppstå fare for storulykker, eller</t>
  </si>
  <si>
    <t>– Andre væsker med flammepunkt ≤ 60 °C, der det ved særskilte prosessforhold som f.eks. høyt trykk og høy temperatur kan oppstå fare for storulykker (se merknad 12)</t>
  </si>
  <si>
    <t>P5c BRANNFARLIGE VÆSKER</t>
  </si>
  <si>
    <t>Brannfarlige væsker, kategori 2 eller 3, som ikke omfattes av P5a og P5b</t>
  </si>
  <si>
    <t>5 000</t>
  </si>
  <si>
    <t>50 000</t>
  </si>
  <si>
    <t>P6a SELVREAKTIVE STOFFER OG STOFFBLANDINGER og ORGANISKE PEROKSIDER</t>
  </si>
  <si>
    <t>Selvreaktive stoffer og stoffblandinger, type A eller B, eller organiske peroksider, type A eller B</t>
  </si>
  <si>
    <t>P6b SELVREAKTIVE STOFFER OG STOFFBLANDINGER og ORGANISKE PEROKSIDER</t>
  </si>
  <si>
    <t>Selvreaktive stoffer og stoffblandinger, type C, D, E eller F, eller organiske peroksider, type C, D, E eller F</t>
  </si>
  <si>
    <t>P7 PYROFORE VÆSKER OG FASTE STOFFER</t>
  </si>
  <si>
    <t>Pyrofore væsker, kategori 1 Pyrofore faste stoffer, kategori 1</t>
  </si>
  <si>
    <t>P8 OKSIDERENDE VÆSKER OG FASTE STOFFER</t>
  </si>
  <si>
    <t>Oksiderende væsker, kategori 1, 2 eller 3, eller Oksiderende faste stoffer, kategori 1, 2 eller 3</t>
  </si>
  <si>
    <t>Avsnitt E – MILJØFARER</t>
  </si>
  <si>
    <t>E1 Farlig for vannmiljøet i Akutt 1 kategori 1 eller Kronisk kategori 1</t>
  </si>
  <si>
    <t>E2 Farlig for vannmiljøet i Kronisk kategori 2</t>
  </si>
  <si>
    <t>Avsnitt O – ANDRE FARER</t>
  </si>
  <si>
    <t>O1 Stoffer eller stoffblandinger med faresetning EUH014</t>
  </si>
  <si>
    <t>O2 Stoffer og stoffblandinger som ved kontakt med vann utvikler brannfarlige gasser, kategori 1</t>
  </si>
  <si>
    <t>O3 Stoffer eller stoffblandinger med faresetning EUH029</t>
  </si>
  <si>
    <t>H200</t>
  </si>
  <si>
    <t>H204</t>
  </si>
  <si>
    <t>H220
H221</t>
  </si>
  <si>
    <t>H222
H229
H223</t>
  </si>
  <si>
    <t>H270</t>
  </si>
  <si>
    <t>H224</t>
  </si>
  <si>
    <t>H225
H226</t>
  </si>
  <si>
    <t>H240
H241</t>
  </si>
  <si>
    <t>H242</t>
  </si>
  <si>
    <t>H271
H272</t>
  </si>
  <si>
    <t>H260</t>
  </si>
  <si>
    <t>Acute Tox.1 (oral)
Acute Tox.1 (dermal)
Acute Tox.1 (inhal.)</t>
  </si>
  <si>
    <t>Acute Tox.2 (oral)
Acute Tox.2 (dermal)
Acute Tox.2 (inhal.)</t>
  </si>
  <si>
    <t>Acute Tox.3 (inhal.)</t>
  </si>
  <si>
    <t>Water-react. 1</t>
  </si>
  <si>
    <t>Aquatic Chronic 2</t>
  </si>
  <si>
    <t>Aquatic Acute 1
Aquatic Chronic 1</t>
  </si>
  <si>
    <t>Giftig, med langtidsvirkning, for liv i vann</t>
  </si>
  <si>
    <t xml:space="preserve"> H411</t>
  </si>
  <si>
    <t xml:space="preserve"> H400
 H410</t>
  </si>
  <si>
    <t>Ox. Liq. 1 and Ox. Sol. 1
Ox. Liq. 2 and Ox. Sol. 2 and Ox. Liq. 3 and Ox. Sol. 3</t>
  </si>
  <si>
    <t>Pyr. Liq. 1 and Pyr. Sol. 1</t>
  </si>
  <si>
    <t>H250</t>
  </si>
  <si>
    <t>Self-react. CD and Org. Perox. CD and Self-react. EF and Org. Perox. EF</t>
  </si>
  <si>
    <t>Self-react. A and Org. Perox. A
Self-react. B and Org. Perox. B</t>
  </si>
  <si>
    <t>Flam. Liq. 2
Flam. Liq. 3</t>
  </si>
  <si>
    <t>Flam. Liq. 2 (oppvarmet over flammepunkt)
Flam. Liq. 3 (oppvarmet over flammepunkt)</t>
  </si>
  <si>
    <t>Flam. Liq. 1</t>
  </si>
  <si>
    <t>Ox. Gas 1</t>
  </si>
  <si>
    <t>Meget giftig for liv i vann
Meget giftig, med langtidsvirkning, for liv i vann</t>
  </si>
  <si>
    <t>Kan forårsake brann eller eksplosjon; sterkt oksiderende
Kan forsterke brann; oksiderende</t>
  </si>
  <si>
    <t>Selvantenner med kontakt med luft</t>
  </si>
  <si>
    <t>Brannfarlig ved oppvarming</t>
  </si>
  <si>
    <t>Eksplosjonsfarlig ved oppvarming
Brann-eller eksplosjonsfarlig ved oppvarming</t>
  </si>
  <si>
    <t>Meget brannfarlig væske og damp
Brannfarlig væske og damp</t>
  </si>
  <si>
    <t>Ekstremt brannfarlig væske og damp</t>
  </si>
  <si>
    <t>Kan forårsake eller forstekre brann; oksiderende</t>
  </si>
  <si>
    <t>Ekstremt brannfarlig gass
Brannfarlig gass</t>
  </si>
  <si>
    <t>Ustabile eksplosive varer</t>
  </si>
  <si>
    <t>Fare for brann eller utkast av fragmenter</t>
  </si>
  <si>
    <t>Expl. 1.1
Expl. 1.2
Expl. 1.3
Expl. 1.5
Expl. 1.6</t>
  </si>
  <si>
    <t>H201
H202
H203
H205
-</t>
  </si>
  <si>
    <t>Expl. 1.4</t>
  </si>
  <si>
    <t>Eksplosjonsfarlig; fare for masseeksplosjon
Eksplosjonsfarlig; stor fare for utkast av fragmenter
Eksplosjonsfarlig; fare for brann; trykkbølge eller utkast av fragmenter
Fare for masseeksplosjon ved brann
Uten faresetning</t>
  </si>
  <si>
    <t>Flam. Gas 1
Flam. Gas 2</t>
  </si>
  <si>
    <t>Ekstremt brannfarlig aerosol.
Beholder under trykk: Kan eksplodere ved oppvarming
Brannfarlig aerosol</t>
  </si>
  <si>
    <t xml:space="preserve">Aerosol 1
Aerosol 2
</t>
  </si>
  <si>
    <t>Giftig ved innhånding</t>
  </si>
  <si>
    <t>H331</t>
  </si>
  <si>
    <t>H300
H310
H330</t>
  </si>
  <si>
    <t>Dødelig ved svelging
Dødelig ved hudkontakt
Dødelig ved innånding</t>
  </si>
  <si>
    <t>Faresetning - kode</t>
  </si>
  <si>
    <t>Reacts violently with water</t>
  </si>
  <si>
    <t>EUH014</t>
  </si>
  <si>
    <t>Contact with water liberates toxic gas.</t>
  </si>
  <si>
    <t xml:space="preserve">EUH029 </t>
  </si>
  <si>
    <t>Ved kontakt med vann utvikles brannfarlige gasser som kan selvantenne</t>
  </si>
  <si>
    <t>HP1 - eksplosivt</t>
  </si>
  <si>
    <t>HP3 - brannfarlig</t>
  </si>
  <si>
    <t>HP5 - giftvirkning på bestemte organer (STOT)</t>
  </si>
  <si>
    <t>HP2 - oksiderende</t>
  </si>
  <si>
    <t>HP14 - miljøskadelig</t>
  </si>
  <si>
    <t>HP12 - Utslipp av en akutt giftig gass</t>
  </si>
  <si>
    <t>Tank</t>
  </si>
  <si>
    <t>7030 - Oljeemulsjoner, sloppvann</t>
  </si>
  <si>
    <t>7012 - Spillolje, ikke refusjonsberettiget</t>
  </si>
  <si>
    <t>7021 - Olje- og fettavfall</t>
  </si>
  <si>
    <t>7022 - Oljeforurenset masse</t>
  </si>
  <si>
    <t>7023 - Drivstoff og fyringsolje</t>
  </si>
  <si>
    <t>7024 - Oljefiltre</t>
  </si>
  <si>
    <t>7041 - Organiske løsemidler med halogen</t>
  </si>
  <si>
    <t>7042 - Organiske løsemidler uten halogen</t>
  </si>
  <si>
    <t>7055 - Spraybokser</t>
  </si>
  <si>
    <t>7081 - Kvikksølvholdig avfall</t>
  </si>
  <si>
    <t>7083 - Kadmiumholdig avfall</t>
  </si>
  <si>
    <t>7085 - Amalgam</t>
  </si>
  <si>
    <t>7086 - Lysstoffrør og sparepærer</t>
  </si>
  <si>
    <t>7091 - Uorganiske salter og annet fast stoff</t>
  </si>
  <si>
    <t>7092 - Blyakkumulatorer</t>
  </si>
  <si>
    <t>7097 - Uorganiske løsninger og bad</t>
  </si>
  <si>
    <t>7100 - Cyanidholdig avfall</t>
  </si>
  <si>
    <t>7123 - Herdere, organiske peroksider</t>
  </si>
  <si>
    <t>7131 - Syrer, uorganiske</t>
  </si>
  <si>
    <t>7132 - Baser, uorganiske</t>
  </si>
  <si>
    <t>7133 - Rengjøringsmidler</t>
  </si>
  <si>
    <t>7134 - Surt organisk avfall</t>
  </si>
  <si>
    <t>7135 - Basisk organisk avfall</t>
  </si>
  <si>
    <t>7151 - Organisk avfall med halogen</t>
  </si>
  <si>
    <t>7152 - Organisk avfall uten halogen</t>
  </si>
  <si>
    <t>7154 - Kreosotimpregnert trevirke</t>
  </si>
  <si>
    <t>7155 - Avfall med bromerte flammehemmere</t>
  </si>
  <si>
    <t>7156 - Avfall med ftalater</t>
  </si>
  <si>
    <t>7159 - Klorparafinholdig avfall</t>
  </si>
  <si>
    <t>7210 - PCB- og PCT-holdig avfall</t>
  </si>
  <si>
    <t>7220 - Fotokjemikalier</t>
  </si>
  <si>
    <t>7230 - Halon</t>
  </si>
  <si>
    <t>7240 - KFK</t>
  </si>
  <si>
    <t>7250 - Asbest</t>
  </si>
  <si>
    <t>7261 - Gasser i trykkbeholdere</t>
  </si>
  <si>
    <t>Avfallstype</t>
  </si>
  <si>
    <t>Stykkgods</t>
  </si>
  <si>
    <t>Farlige kjemikalier</t>
  </si>
  <si>
    <t>–</t>
  </si>
  <si>
    <t>7. Arsenpentoksid, arsen(V)-syre og/eller -salter</t>
  </si>
  <si>
    <t>1303-28-2</t>
  </si>
  <si>
    <t>8. Arsentrioksid, arsen(III)-syrling og/eller -salter</t>
  </si>
  <si>
    <t>1327-53-3</t>
  </si>
  <si>
    <t>9. Brom</t>
  </si>
  <si>
    <t>7726-95-6</t>
  </si>
  <si>
    <t>10. Klor</t>
  </si>
  <si>
    <t>7782-50-5</t>
  </si>
  <si>
    <t>11. Nikkelforbindelser i pulverform som kan innåndes: nikkelmonoksid, nikkeldioksid, nikkelsulfid, trinikkeldisulfid, dinikkeltrioksid</t>
  </si>
  <si>
    <t>12. Etylenimin</t>
  </si>
  <si>
    <t>151-56-4</t>
  </si>
  <si>
    <t>13. Fluor</t>
  </si>
  <si>
    <t>7782-41-4</t>
  </si>
  <si>
    <t>14. Formaldehyd (konsentrasjon &gt;90 %)</t>
  </si>
  <si>
    <t>50-00-0</t>
  </si>
  <si>
    <t>15. Hydrogen</t>
  </si>
  <si>
    <t>1333-74-0</t>
  </si>
  <si>
    <t>16. Hydrogenklorid (flytende gass, vannfri)</t>
  </si>
  <si>
    <t>7647-01-0</t>
  </si>
  <si>
    <t>17. Blyalkyler</t>
  </si>
  <si>
    <t>19. Acetylen</t>
  </si>
  <si>
    <t>74-86-2</t>
  </si>
  <si>
    <t>20. Etylenoksid</t>
  </si>
  <si>
    <t>75-21-8</t>
  </si>
  <si>
    <t>21. Propylenoksid</t>
  </si>
  <si>
    <t>75-56-9</t>
  </si>
  <si>
    <t>22. Metanol</t>
  </si>
  <si>
    <t>67-56-1</t>
  </si>
  <si>
    <t>23. 4,4'-metylenbis(2-kloranilin) og/eller dets salter i pulverform</t>
  </si>
  <si>
    <t>101-14-4</t>
  </si>
  <si>
    <t>24. Metylisocyanat</t>
  </si>
  <si>
    <t>624-83-9</t>
  </si>
  <si>
    <t>25. Oksygen</t>
  </si>
  <si>
    <t>7782-44-7</t>
  </si>
  <si>
    <t>27. Karbonyldiklorid (fosgen)</t>
  </si>
  <si>
    <t>75-44-5</t>
  </si>
  <si>
    <t>28. Arsentrihydrid (arsin)</t>
  </si>
  <si>
    <t>7784-42-1</t>
  </si>
  <si>
    <t>29. Fosfortrihydrid (fosfin)</t>
  </si>
  <si>
    <t>7803-51-2</t>
  </si>
  <si>
    <t>30. Svoveldiklorid</t>
  </si>
  <si>
    <t>10545-99-0</t>
  </si>
  <si>
    <t>31. Svoveltrioksid</t>
  </si>
  <si>
    <t>33. Følgende kreftframkallende stoffer eller stoffblandinger som inneholder følgende kreftframkallende stoffer i konsentrasjoner over 5 vektprosent: 4-aminobifenyl og/eller dets salter, benzotriklorid, benzidin og/eller dets salter, bis(klormetyl)eter, klormetylmetyleter, 1,2-dibrometan, dietylsulfat, dimetylsulfat, dimetylkarbamoylklorid, 1,2-dibrom-3-klorpropan, 1,2-dimetylhydrazin, dimetylnitrosamin, heksametylfosforsyretriamid, hydrazin, 2-naftylamin og/eller dets salter, 4-nitrobifenyl og 1,3-propansulton.</t>
  </si>
  <si>
    <t>35. Ammoniakk, vannfri</t>
  </si>
  <si>
    <t>7664-41-7</t>
  </si>
  <si>
    <t>36. Bortrifluorid</t>
  </si>
  <si>
    <t>37. Hydrogensulfid</t>
  </si>
  <si>
    <t>38. Piperidin</t>
  </si>
  <si>
    <t>110-89-4</t>
  </si>
  <si>
    <t>39. Bis(2-dimetylaminoetyl)(metyl)amin</t>
  </si>
  <si>
    <t>3030-47-5</t>
  </si>
  <si>
    <t>40. 3-(2-etylheksyloksy)propylamin</t>
  </si>
  <si>
    <t>5397-31-9</t>
  </si>
  <si>
    <t>107-10-8</t>
  </si>
  <si>
    <t>1663-39-4</t>
  </si>
  <si>
    <t>16529-56-9</t>
  </si>
  <si>
    <t>533-74-4</t>
  </si>
  <si>
    <t>96-33-3</t>
  </si>
  <si>
    <t>108-99-6</t>
  </si>
  <si>
    <t>109-70-6</t>
  </si>
  <si>
    <t>Sikkerhetsrapportpliktig virksomhet, jf. § 9</t>
  </si>
  <si>
    <t>Meldepliktig virksomhet, jf. § 6</t>
  </si>
  <si>
    <t>1. Ammoniumnitrat (5 000/10 000): gjødsel som er i stand til selvoppholdende nedbryting</t>
  </si>
  <si>
    <t>2. Ammoniumnitrat (1 250/5 000): gjødselkvalitet</t>
  </si>
  <si>
    <t>3. Ammoniumnitrat (350/2 500): teknisk kvalitet</t>
  </si>
  <si>
    <t>4. Ammoniumnitrat (10/50): materiale som ikke oppfyller spesifikasjonene (vrak-vare) og gjødsel som ikke oppfyller kravene i detonasjonstesten</t>
  </si>
  <si>
    <t>5. Kaliumnitrat (5 000/10 000)</t>
  </si>
  <si>
    <t>6. Kaliumnitrat (1 250/5 000)</t>
  </si>
  <si>
    <t>18. Brannfarlige flytende gasser, kategori 1 eller 2 (herunder LPG og LNG) og naturgass</t>
  </si>
  <si>
    <t>32. Polyklordibenzofuran og polyklordibenzodioksin (herunder TCDD), beregnet i TCDD-ekvivalenter</t>
  </si>
  <si>
    <t xml:space="preserve">42. Propylamin </t>
  </si>
  <si>
    <t>43. Tertbutylakrylat</t>
  </si>
  <si>
    <t>44. 2-metyl-3-butennitril</t>
  </si>
  <si>
    <t>45. Tetrahydro-3,5-dimetyl-1,3,5,-tiadiazin-2-tion (Dazomet)</t>
  </si>
  <si>
    <t>46. Metylakrylat</t>
  </si>
  <si>
    <t>47. 3-metylpyridin</t>
  </si>
  <si>
    <t>48. 1-brom-3-klorpropan</t>
  </si>
  <si>
    <t>Grense i tonn før krav inntrer om å ta med i beregning mot storulykkeforskriften</t>
  </si>
  <si>
    <t>H3</t>
  </si>
  <si>
    <t>H2</t>
  </si>
  <si>
    <t>P3a</t>
  </si>
  <si>
    <t>P5a</t>
  </si>
  <si>
    <t>E2</t>
  </si>
  <si>
    <t>P3a BRANNFARLIGE AEROSOLER</t>
  </si>
  <si>
    <t>P3b BRANNFARLIGE AEROSOLER</t>
  </si>
  <si>
    <t>P2</t>
  </si>
  <si>
    <t>P3b</t>
  </si>
  <si>
    <t>P4</t>
  </si>
  <si>
    <t>P5b</t>
  </si>
  <si>
    <t>P5c</t>
  </si>
  <si>
    <t>P6a</t>
  </si>
  <si>
    <t>P6b</t>
  </si>
  <si>
    <t>P7</t>
  </si>
  <si>
    <t>P8</t>
  </si>
  <si>
    <t>Del 2, punkt 34</t>
  </si>
  <si>
    <t>H3 STOT (Specific Target Organ Toxicity)</t>
  </si>
  <si>
    <t>H1</t>
  </si>
  <si>
    <t>E1</t>
  </si>
  <si>
    <t>E1 Farlig for vannmiljøet, kategori 1</t>
  </si>
  <si>
    <t>E2 Farlig for vannmiljøet, kategori 2</t>
  </si>
  <si>
    <t>H2 AKUTT GIFTIGHET, kategori 2 og 3</t>
  </si>
  <si>
    <t>H1 AKUTT GIFTIGHET, kategori 1</t>
  </si>
  <si>
    <t>Mengdebegrensning, meldeplikt (Tonn)</t>
  </si>
  <si>
    <t>Mengebegrensning, sikkerhetsrapport plikt (Tonn)</t>
  </si>
  <si>
    <t>Mengdebegrensning, meldeplikt (kg)</t>
  </si>
  <si>
    <t>Mengebegrensning, sikkerhetsrapport plikt (kg)</t>
  </si>
  <si>
    <t>Farekategori 
(Se merknader i arkfane "Grensetabell avfall" for mer informasjon)</t>
  </si>
  <si>
    <t>Petroleumsprodukter og alternative brensler</t>
  </si>
  <si>
    <t>H0</t>
  </si>
  <si>
    <t>H0 Ikke  klassifisert som helsefarlig stoff iht forskrift</t>
  </si>
  <si>
    <t>P0 Ikke  klassifisert som brannfarlig stoff iht forskrift</t>
  </si>
  <si>
    <t>E0 Ikke  klassifisert som miljøfarlig stoff iht forskrift</t>
  </si>
  <si>
    <t>7011 - Spillolje, refusjonsberettiget</t>
  </si>
  <si>
    <t>7165 - Prosessvann, vaskevann</t>
  </si>
  <si>
    <t>Se kommentar</t>
  </si>
  <si>
    <t>O3 Stoffer eller stoffblandinger med faresetning
EUH029</t>
  </si>
  <si>
    <t>O0</t>
  </si>
  <si>
    <t>O1</t>
  </si>
  <si>
    <t>O2</t>
  </si>
  <si>
    <t>O3</t>
  </si>
  <si>
    <t>O0 Ikke klassifisert med andre farer iht forskrift</t>
  </si>
  <si>
    <t xml:space="preserve">Vurdering om virksomhet som mottar eller behandler avfall faller inn under storulykkeforskriften </t>
  </si>
  <si>
    <t>Hva er spesielt med avfall?</t>
  </si>
  <si>
    <t>Fra forskrift om gjenvinning og behandling av avfall (avfallsforskriften), vedlegg 2.</t>
  </si>
  <si>
    <t>Fra forskrift om klassifisering, merking og emballering av stoffer og stoffblandinger (CLP)</t>
  </si>
  <si>
    <t xml:space="preserve">Fareklasse/farekategori </t>
  </si>
  <si>
    <t>Faresetning for merking - tekst</t>
  </si>
  <si>
    <t xml:space="preserve">7025 - Avfall som består av, inneholder eller er forurenset med råolje eller kondensat </t>
  </si>
  <si>
    <t xml:space="preserve">7031 - Oljeholdige emulsjoner fra boredekk </t>
  </si>
  <si>
    <t>7043 - Trikloreten (TRI), refusjonsberettiget</t>
  </si>
  <si>
    <t>7051 - Maling, lim og lakk</t>
  </si>
  <si>
    <t>7082 - Kvikksølvholdige batterier</t>
  </si>
  <si>
    <t>7084 - Kadmiumholdige batterier</t>
  </si>
  <si>
    <t>7093 - Småbatterier usortert</t>
  </si>
  <si>
    <t>7094 - Litiumbatterier</t>
  </si>
  <si>
    <t>7095 - Metallhydroksidslam</t>
  </si>
  <si>
    <t>7096 - Slagg, støv, flygeaske, katalysatorer, blåsesand m.m.</t>
  </si>
  <si>
    <t>7098 - CCA-impregnert trevirke (Crom, Copper, Arsen)</t>
  </si>
  <si>
    <t>7111 - Bekjempningsmidler uten kvikksølv</t>
  </si>
  <si>
    <t>7112 - Bekjempningsmidler med kvikksølv</t>
  </si>
  <si>
    <t>7121 - Polymeriserende stoff, isocyanater</t>
  </si>
  <si>
    <t>7122 - Sterkt reaktivt stoff</t>
  </si>
  <si>
    <t>7141 - Mineraloljebasert boreslam og borkaks</t>
  </si>
  <si>
    <t xml:space="preserve">7142 - Oljebasert borevæske </t>
  </si>
  <si>
    <t>7143 - Mineraloljebasert boreslam og borkaks</t>
  </si>
  <si>
    <t xml:space="preserve">7144 - Vannbasert borevæske som inneholder farlige stoffer </t>
  </si>
  <si>
    <t>7145 - Kaks med vannbasert borevæske som inneholder farlige stoffer</t>
  </si>
  <si>
    <t>7157 - Kassert isolasjon med miljøskadelige blåsemidler som KFK og HKFK</t>
  </si>
  <si>
    <t>7158 - Klorparafinholdige isolerglassruter</t>
  </si>
  <si>
    <t>7211 - PCB-holdige isolerglassruter</t>
  </si>
  <si>
    <t>Kode</t>
  </si>
  <si>
    <t>Beskrivelse (AFSN)</t>
  </si>
  <si>
    <t>Spillolje, refusjonsberettiget</t>
  </si>
  <si>
    <t>Spillolje, ikke refusjonsberettiget</t>
  </si>
  <si>
    <t>Olje- og fettavfall</t>
  </si>
  <si>
    <t>Oljeforurenset masse</t>
  </si>
  <si>
    <t>Drivstoff og fyringsolje</t>
  </si>
  <si>
    <t>Oljefiltre</t>
  </si>
  <si>
    <t xml:space="preserve">Avfall som består av, inneholder eller er forurenset med råolje eller kondensat </t>
  </si>
  <si>
    <t>Oljeemulsjoner, sloppvann</t>
  </si>
  <si>
    <t xml:space="preserve">Oljeholdige emulsjoner fra boredekk </t>
  </si>
  <si>
    <t>Organiske løsemidler med halogen</t>
  </si>
  <si>
    <t>Organiske løsemidler uten halogen</t>
  </si>
  <si>
    <t>Trikloreten (TRI), refusjonsberettiget</t>
  </si>
  <si>
    <t>Maling, lim og lakk</t>
  </si>
  <si>
    <t>Spraybokser</t>
  </si>
  <si>
    <t>Kvikksølvholdig avfall</t>
  </si>
  <si>
    <t>Kvikksølvholdige batterier</t>
  </si>
  <si>
    <t>Kadmiumholdig avfall</t>
  </si>
  <si>
    <t>Kadmiumholdige batterier</t>
  </si>
  <si>
    <t>Amalgam</t>
  </si>
  <si>
    <t>Lysstoffrør og sparepærer</t>
  </si>
  <si>
    <t>Uorganiske salter og annet fast stoff</t>
  </si>
  <si>
    <t>Blyakkumulatorer</t>
  </si>
  <si>
    <t>Småbatterier usortert</t>
  </si>
  <si>
    <t>Litiumbatterier</t>
  </si>
  <si>
    <t>Metallhydroksidslam</t>
  </si>
  <si>
    <t>Slagg, støv, flygeaske, katalysatorer, blåsesand m.m.</t>
  </si>
  <si>
    <t>Uorganiske løsninger og bad</t>
  </si>
  <si>
    <t>CCA-impregnert trevirke (Crom, Copper, Arsen)</t>
  </si>
  <si>
    <t>Cyanidholdig avfall</t>
  </si>
  <si>
    <t>Bekjempningsmidler uten kvikksølv</t>
  </si>
  <si>
    <t>Bekjempningsmidler med kvikksølv</t>
  </si>
  <si>
    <t>Polymeriserende stoff, isocyanater</t>
  </si>
  <si>
    <t>Sterkt reaktivt stoff</t>
  </si>
  <si>
    <t>Herdere, organiske peroksider</t>
  </si>
  <si>
    <t>Syrer, uorganiske</t>
  </si>
  <si>
    <t>Baser, uorganiske</t>
  </si>
  <si>
    <t>Rengjøringsmidler</t>
  </si>
  <si>
    <t>Surt organisk avfall</t>
  </si>
  <si>
    <t>Basisk organisk avfall</t>
  </si>
  <si>
    <t>Mineraloljebasert boreslam og borkaks</t>
  </si>
  <si>
    <t xml:space="preserve">Oljebasert borevæske </t>
  </si>
  <si>
    <t xml:space="preserve">Vannbasert borevæske som inneholder farlige stoffer </t>
  </si>
  <si>
    <t>Kaks med vannbasert borevæske som inneholder farlige stoffer</t>
  </si>
  <si>
    <t>Organisk avfall med halogen</t>
  </si>
  <si>
    <t>Organisk avfall uten halogen</t>
  </si>
  <si>
    <t>Kreosotimpregnert trevirke</t>
  </si>
  <si>
    <t>Avfall med bromerte flammehemmere</t>
  </si>
  <si>
    <t>Avfall med ftalater</t>
  </si>
  <si>
    <t>Kassert isolasjon med miljøskadelige blåsemidler som KFK og HKFK</t>
  </si>
  <si>
    <t>Klorparafinholdige isolerglassruter</t>
  </si>
  <si>
    <t>Klorparafinholdig avfall</t>
  </si>
  <si>
    <t>Prosessvann, vaskevann</t>
  </si>
  <si>
    <t>PCB- og PCT-holdig avfall</t>
  </si>
  <si>
    <t>PCB-holdige isolerglassruter</t>
  </si>
  <si>
    <t>Fotokjemikalier</t>
  </si>
  <si>
    <t>Halon</t>
  </si>
  <si>
    <t>KFK</t>
  </si>
  <si>
    <t>Asbest</t>
  </si>
  <si>
    <t>Gasser i trykkbeholdere</t>
  </si>
  <si>
    <t>Kode + beskrivelse</t>
  </si>
  <si>
    <t>Kommentarer. Bruk aktivt!</t>
  </si>
  <si>
    <t>a tonn</t>
  </si>
  <si>
    <t>b tonn</t>
  </si>
  <si>
    <t>Se over</t>
  </si>
  <si>
    <t>x m3  (evt tonn)</t>
  </si>
  <si>
    <t>y m3 (evt tonn)</t>
  </si>
  <si>
    <t>z m3 (evt tonn)</t>
  </si>
  <si>
    <t>(tonn)</t>
  </si>
  <si>
    <t>7783-06-4</t>
  </si>
  <si>
    <t>7637-07-2</t>
  </si>
  <si>
    <t>Totalsum</t>
  </si>
  <si>
    <t>Delsum del 2</t>
  </si>
  <si>
    <t>Delsum del 1</t>
  </si>
  <si>
    <t>Fylles ikke ut</t>
  </si>
  <si>
    <t>Spesifisert kjemikalie, del 2 punkt 34</t>
  </si>
  <si>
    <t>x</t>
  </si>
  <si>
    <t>34. Petroleumsprodukter og alternative brensler a) bensiner og naftaer</t>
  </si>
  <si>
    <t>34. Petroleumsprodukter og alternative brensler d) tunge fyringsoljer</t>
  </si>
  <si>
    <t>34. Petroleumsprodukter og alternative brensler c) gassoljer (herunder dieseloljer, lette fyringsoljer og gassoljeblandinger)</t>
  </si>
  <si>
    <t>34. Petroleumsprodukter og alternative brensler b) parafiner (herunder jetdrivstoff),</t>
  </si>
  <si>
    <t>34. Petroleumsprodukter og alternative brensler f) alternative brensler inkludert flytende avfallsbaserte brensler som tjener samme formål og har tilsvarende egenskaper når det gjelder brennbarhet og miljøfare som produktene nevnt i bokstav a–d.</t>
  </si>
  <si>
    <t>34. Petroleumsprodukter og alternative brensler e) 7011 - Spillolje, refusjonsberettiget</t>
  </si>
  <si>
    <t>34. Petroleumsprodukter og alternative brensler e) 7012 - Spillolje, ikke refusjonsberettiget</t>
  </si>
  <si>
    <t>34. Petroleumsprodukter og alternative brensler e) 7030 - Oljeemulsjoner, sloppvann</t>
  </si>
  <si>
    <t>34. Petroleumsprodukter og alternative brensler e) 7023 - Drivstoff og fyringsolje</t>
  </si>
  <si>
    <t xml:space="preserve">34. Petroleumsprodukter og alternative brensler e) 7031 - Oljeholdige emulsjoner fra boredekk </t>
  </si>
  <si>
    <t>35. Petroleumsprodukter og alternative brensler e) 7012 - Spillolje, ikke refusjonsberettiget</t>
  </si>
  <si>
    <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Mengdebegrensning, meldepliktig</t>
    </r>
  </si>
  <si>
    <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Mengdebegrensning, sikkerhetsrapport pliktig</t>
    </r>
  </si>
  <si>
    <r>
      <t>q</t>
    </r>
    <r>
      <rPr>
        <b/>
        <vertAlign val="subscript"/>
        <sz val="11"/>
        <color theme="1"/>
        <rFont val="Calibri"/>
        <family val="2"/>
        <scheme val="minor"/>
      </rPr>
      <t>x</t>
    </r>
    <r>
      <rPr>
        <b/>
        <sz val="11"/>
        <color theme="1"/>
        <rFont val="Calibri"/>
        <family val="2"/>
        <scheme val="minor"/>
      </rP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xml:space="preserve"> - summeringsandel meldepliktig</t>
    </r>
  </si>
  <si>
    <r>
      <t>q</t>
    </r>
    <r>
      <rPr>
        <b/>
        <vertAlign val="subscript"/>
        <sz val="11"/>
        <color theme="1"/>
        <rFont val="Calibri"/>
        <family val="2"/>
        <scheme val="minor"/>
      </rPr>
      <t>x</t>
    </r>
    <r>
      <rPr>
        <b/>
        <sz val="11"/>
        <color theme="1"/>
        <rFont val="Calibri"/>
        <family val="2"/>
        <scheme val="minor"/>
      </rP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xml:space="preserve"> - summeringsandel sikkerhetsrapport pliktig</t>
    </r>
  </si>
  <si>
    <t>Kategorien Andre farer er ikke omfattet av summeringsregelen. Den totale mengden av hver avfallstype må derfor vurderes for mot mengdegrensen. Tabellen er derfor litt annerledes bygget opp.</t>
  </si>
  <si>
    <t>Sum</t>
  </si>
  <si>
    <t>Kort forklaring til de enkelte arkfanene</t>
  </si>
  <si>
    <t xml:space="preserve"> * Konverteringstabell</t>
  </si>
  <si>
    <t xml:space="preserve"> * Tabell-Avfallsstoffnummer </t>
  </si>
  <si>
    <t>Hvorfor bruke dette regnearket?</t>
  </si>
  <si>
    <t>Om "Regneark for storulykke"</t>
  </si>
  <si>
    <t>Hva er "Regnark for storulykke"?</t>
  </si>
  <si>
    <t>Hvem står bak "Regneark for storulykke"</t>
  </si>
  <si>
    <t>Hva med andre farlige kjemikalier?</t>
  </si>
  <si>
    <t>Regnearket beregner vha summasjonsmetoden (unntatt for "andre farer") om de samlede avfallsmengder gjør at man er omfattet av forskriften.
Regnearket inneholder i arkfanen "Klass. etter avfallsstoffnummer" en tabell som kan brukes til å finne hvilke fareklasser/kategorier som er relevante dersom man vet lite om avfallets sammensetning og egenskaper annet enn avfallstoffnummeret.</t>
  </si>
  <si>
    <t>Avfall er ikke en egen kjemikalietype eller stofftype. Storulykkeforskriften bestemmer ( note 5 til vedlegg I) at avfall skal klassifiseres i den mest lignende kategori (vedlegg I, del 1)  eller som  mest lignende navngitte stoff (vedlegg I, del 2).</t>
  </si>
  <si>
    <t>Tabell med avstoffnummer og betegnelse. Kun til informasjon.</t>
  </si>
  <si>
    <t>Hvordan bruke "Regneark for storulykke"</t>
  </si>
  <si>
    <t>Lagrings-medium</t>
  </si>
  <si>
    <t>100 m3  (evt tonn)</t>
  </si>
  <si>
    <t>26. 2,4-toluendiisocyanat og 2,6-toluendiisocyanat</t>
  </si>
  <si>
    <t>584-84-9, 91-08-7</t>
  </si>
  <si>
    <r>
      <t xml:space="preserve">150 </t>
    </r>
    <r>
      <rPr>
        <i/>
        <sz val="11"/>
        <color rgb="FF333333"/>
        <rFont val="Calibri"/>
        <family val="2"/>
        <scheme val="minor"/>
      </rPr>
      <t>(netto)</t>
    </r>
  </si>
  <si>
    <r>
      <t xml:space="preserve">500 </t>
    </r>
    <r>
      <rPr>
        <i/>
        <sz val="11"/>
        <color rgb="FF333333"/>
        <rFont val="Calibri"/>
        <family val="2"/>
        <scheme val="minor"/>
      </rPr>
      <t>(netto)</t>
    </r>
  </si>
  <si>
    <r>
      <t xml:space="preserve">5 000 </t>
    </r>
    <r>
      <rPr>
        <i/>
        <sz val="11"/>
        <color rgb="FF333333"/>
        <rFont val="Calibri"/>
        <family val="2"/>
        <scheme val="minor"/>
      </rPr>
      <t>(netto)</t>
    </r>
  </si>
  <si>
    <r>
      <t xml:space="preserve">50 000 </t>
    </r>
    <r>
      <rPr>
        <i/>
        <sz val="11"/>
        <color rgb="FF333333"/>
        <rFont val="Calibri"/>
        <family val="2"/>
        <scheme val="minor"/>
      </rPr>
      <t>(netto)</t>
    </r>
  </si>
  <si>
    <r>
      <t>CAS-nummer</t>
    </r>
    <r>
      <rPr>
        <b/>
        <sz val="8.25"/>
        <color rgb="FF333333"/>
        <rFont val="Calibri"/>
        <family val="2"/>
        <scheme val="minor"/>
      </rPr>
      <t>​</t>
    </r>
  </si>
  <si>
    <r>
      <t xml:space="preserve">34. Petroleumsprodukter og alternative brensler e) </t>
    </r>
    <r>
      <rPr>
        <b/>
        <sz val="11"/>
        <color rgb="FFFF0000"/>
        <rFont val="Calibri"/>
        <family val="2"/>
        <scheme val="minor"/>
      </rPr>
      <t>avfall</t>
    </r>
    <r>
      <rPr>
        <b/>
        <sz val="11"/>
        <color rgb="FF333333"/>
        <rFont val="Calibri"/>
        <family val="2"/>
        <scheme val="minor"/>
      </rPr>
      <t xml:space="preserve"> av oljer og flytende brensel, som nevnt i avfallsforskriften kapittel 11 vedlegg 1 hovedkategori 13, herunder spillolje</t>
    </r>
  </si>
  <si>
    <r>
      <t>41. Blandinger</t>
    </r>
    <r>
      <rPr>
        <sz val="8.25"/>
        <color rgb="FF333333"/>
        <rFont val="Calibri"/>
        <family val="2"/>
        <scheme val="minor"/>
      </rPr>
      <t>​*</t>
    </r>
    <r>
      <rPr>
        <sz val="11"/>
        <color rgb="FF333333"/>
        <rFont val="Calibri"/>
        <family val="2"/>
        <scheme val="minor"/>
      </rPr>
      <t xml:space="preserve"> av natriumhypokloritt klassifisert som farlig for vannmiljøet, akutt kategori 1 [H400], som inneholder mindre enn 5 % aktivt klor og som ikke er klassifisert under noen av de andre farekategoriene i del 1 i vedlegg I.</t>
    </r>
  </si>
  <si>
    <t>P0</t>
  </si>
  <si>
    <t>P1b</t>
  </si>
  <si>
    <t>P1a</t>
  </si>
  <si>
    <t>P1a EKSPLOSIVE VARER</t>
  </si>
  <si>
    <t>P1b EKSPLOSIVE VARER</t>
  </si>
  <si>
    <t>Vurdering for helsefare</t>
  </si>
  <si>
    <t>7123 - Polymeriserende stoff, isocyanater</t>
  </si>
  <si>
    <t>7124 - Polymeriserende stoff, isocyanater</t>
  </si>
  <si>
    <t>Vurdering for andre farer</t>
  </si>
  <si>
    <r>
      <t>q</t>
    </r>
    <r>
      <rPr>
        <b/>
        <vertAlign val="subscript"/>
        <sz val="11"/>
        <color theme="1"/>
        <rFont val="Calibri"/>
        <family val="2"/>
        <scheme val="minor"/>
      </rPr>
      <t>x</t>
    </r>
    <r>
      <rPr>
        <b/>
        <sz val="11"/>
        <color theme="1"/>
        <rFont val="Calibri"/>
        <family val="2"/>
        <scheme val="minor"/>
      </rPr>
      <t xml:space="preserve">, Mengde lagret i beregning, 
</t>
    </r>
  </si>
  <si>
    <t>13 01 10, 13 02 05, 13 03 07</t>
  </si>
  <si>
    <t>E1, E2</t>
  </si>
  <si>
    <t>16 01 07</t>
  </si>
  <si>
    <t>13 08 02, 13 08 99, 16 50 71, 16 50 72</t>
  </si>
  <si>
    <t>12 01 08, 12 01 06, 13 04 01, 13 04 02, 13 04 03, 16 07 08</t>
  </si>
  <si>
    <t>H1, H2, P5c, E1, E2</t>
  </si>
  <si>
    <t>14 06 02</t>
  </si>
  <si>
    <t>H2, P5c, E1, E2</t>
  </si>
  <si>
    <t>H1, H2, P4, P5a, P5b, P5c, E1, E2, O1, O2, O3</t>
  </si>
  <si>
    <t>16 05 04</t>
  </si>
  <si>
    <t>H2, E1, E2</t>
  </si>
  <si>
    <t>16 06 03</t>
  </si>
  <si>
    <t>06 04 05</t>
  </si>
  <si>
    <t>16 06 02</t>
  </si>
  <si>
    <t>18 01 10</t>
  </si>
  <si>
    <t>20 01 21</t>
  </si>
  <si>
    <t>16 06 01</t>
  </si>
  <si>
    <t>20 01 33</t>
  </si>
  <si>
    <t>16 06 05</t>
  </si>
  <si>
    <t>11 01 09</t>
  </si>
  <si>
    <t>17 02 04</t>
  </si>
  <si>
    <t>H1, H2</t>
  </si>
  <si>
    <t>06 01 06</t>
  </si>
  <si>
    <t>16 05 07</t>
  </si>
  <si>
    <t>02 01 08</t>
  </si>
  <si>
    <t>H1, H2, E2</t>
  </si>
  <si>
    <t>08 05 01</t>
  </si>
  <si>
    <t>16 09 03</t>
  </si>
  <si>
    <t>P5c, E1, E2</t>
  </si>
  <si>
    <t>20 01 29</t>
  </si>
  <si>
    <t>16 05 08</t>
  </si>
  <si>
    <t>P5c, E2</t>
  </si>
  <si>
    <t>16 50 71</t>
  </si>
  <si>
    <t>16 50 72</t>
  </si>
  <si>
    <t>16 50 73</t>
  </si>
  <si>
    <t>17 09 03</t>
  </si>
  <si>
    <t>H1, H2, E1, E2</t>
  </si>
  <si>
    <t>17 06 03</t>
  </si>
  <si>
    <t>07 01 01</t>
  </si>
  <si>
    <t>17 09 02</t>
  </si>
  <si>
    <t>17 06 01, 17 06 05</t>
  </si>
  <si>
    <t>Kommnetar</t>
  </si>
  <si>
    <t>Kommentar</t>
  </si>
  <si>
    <t>Vurdering for Miljøfare</t>
  </si>
  <si>
    <t>SUF, Vedl I del 1</t>
  </si>
  <si>
    <t>SUF, Vedl I del 2</t>
  </si>
  <si>
    <t>De mest lignende egenskaper (HP)</t>
  </si>
  <si>
    <t>Beskrivelse av avfallstoffnummer</t>
  </si>
  <si>
    <t>Vurdering for fysiske farer</t>
  </si>
  <si>
    <t>Konverteringstabell - fareklasser, farekoder, faresetningskoder og HP</t>
  </si>
  <si>
    <t>Storulykkeforskriften, Vedlegg 1, del 1: Klasser og tilhørende kategorier av farlige kjemikalier</t>
  </si>
  <si>
    <t>Denne tabellen lagt inn som en ressurs i dokumentet for å kunne koble de ulike farekategoriene under hver fareklasse til mengdebegrensning i henholdsvis tonn og kg, ift meldeplikt og sikkerhetsrapportplikt. Noter og merknader er lagt inn som kommentarer i de ulike cellene i kolonne B.</t>
  </si>
  <si>
    <t>Denne tabellen lagt inn som en ressurs i dokumentet for å koble de navngitte kjemikaliene til mengdebegrensning i henholdsvis tonn og kg, ift meldeplikt og sikkerhetsrapportplikt.</t>
  </si>
  <si>
    <t>E2, P5a, P5b, P5c</t>
  </si>
  <si>
    <t>16 07 08, 16 50 71, 16 50 72</t>
  </si>
  <si>
    <t>12 01 12</t>
  </si>
  <si>
    <t>13 05 06</t>
  </si>
  <si>
    <t>H1, H2, P8, P6a, E1, E2, O1, O2, O3</t>
  </si>
  <si>
    <t xml:space="preserve">13 07 01, 13 07 02, 13 07 03, </t>
  </si>
  <si>
    <t>15 02 02</t>
  </si>
  <si>
    <t>14 06 02, 14 06 03, 16 50 74, 16 50 77</t>
  </si>
  <si>
    <t>14 06 03</t>
  </si>
  <si>
    <t>07 01 04, 14 06 03</t>
  </si>
  <si>
    <t>16 01 14</t>
  </si>
  <si>
    <t>16 05 06</t>
  </si>
  <si>
    <t>20 01 13</t>
  </si>
  <si>
    <t>H2, P5a, P5b, P5c, E1, E2</t>
  </si>
  <si>
    <t>08 01 11</t>
  </si>
  <si>
    <t>08 04 09</t>
  </si>
  <si>
    <t>H2,E1, E2</t>
  </si>
  <si>
    <t>06 04 04</t>
  </si>
  <si>
    <t>P5c, E1, E2, O1, O2, O3</t>
  </si>
  <si>
    <t>16 02 15</t>
  </si>
  <si>
    <t xml:space="preserve">06 03 15, </t>
  </si>
  <si>
    <t>12 01 16, 16 08 02</t>
  </si>
  <si>
    <t>16 08 05</t>
  </si>
  <si>
    <t>H1, H2, P5a, P5b, P5c, E1, E2, O1, O2, O3</t>
  </si>
  <si>
    <t>16 08 07</t>
  </si>
  <si>
    <t>H1, H2, E1, E2, O1, O2, O3</t>
  </si>
  <si>
    <t>17 05 03</t>
  </si>
  <si>
    <t>19 01 11</t>
  </si>
  <si>
    <t>19 01 13</t>
  </si>
  <si>
    <t>06 09 03</t>
  </si>
  <si>
    <t>06 01 01</t>
  </si>
  <si>
    <t>06 01 02</t>
  </si>
  <si>
    <t>06 01 03</t>
  </si>
  <si>
    <t>06 01 05</t>
  </si>
  <si>
    <t>06 02 05</t>
  </si>
  <si>
    <t xml:space="preserve">06 01 06 </t>
  </si>
  <si>
    <t>H2, E1, E2 -Hvis avfallet er forurenset med farlige stoffer</t>
  </si>
  <si>
    <t>H2, P2, P5c, E1, E2</t>
  </si>
  <si>
    <t>17 03 03</t>
  </si>
  <si>
    <t>E1, E2- Ikke storulykkepotensial hvis bundet i matriks (f.eks takpapp)</t>
  </si>
  <si>
    <t>13 01 01, 13 03 01,16 02 09, 16 02 10, 17 09 02</t>
  </si>
  <si>
    <t>09 01 03</t>
  </si>
  <si>
    <t>09 01 01, 09 01 02, 20 01 17</t>
  </si>
  <si>
    <t>H1, H2, P2, P4, P5a, P5b, P5c, E1, E2, O1, O2, O3</t>
  </si>
  <si>
    <t>13 05 03</t>
  </si>
  <si>
    <t>Del 2 nr. 34 e, (E2, P5a, P5b, P5c)</t>
  </si>
  <si>
    <t>del 2 34 a, (E1, E2, P5a, P5b, P5c)</t>
  </si>
  <si>
    <t>H1, H2, P5c, E1, E2, O3</t>
  </si>
  <si>
    <r>
      <t>H1, P2, P1b, E1,</t>
    </r>
    <r>
      <rPr>
        <sz val="11"/>
        <rFont val="Calibri"/>
        <family val="2"/>
        <scheme val="minor"/>
      </rPr>
      <t xml:space="preserve"> E2, P6a, P6b</t>
    </r>
  </si>
  <si>
    <t>H2, E1, E2, O1</t>
  </si>
  <si>
    <t>H1, H2, E1, E2. Avhengig av eventuell forurensning med andre farlige stoffer</t>
  </si>
  <si>
    <t>Avfallsstoff-nummer</t>
  </si>
  <si>
    <t>Forslag til tilhørende EAL-koder (ihht til veileder om innlevering og deklarering av farlig avfall utgave 2015)</t>
  </si>
  <si>
    <t>Transportklassifisering</t>
  </si>
  <si>
    <t>Klasse 6.1 - emballasjegruppe I</t>
  </si>
  <si>
    <t>Klasse 6.1 - emballasjegruppe II</t>
  </si>
  <si>
    <t>Klasse 2 - fareseddel 2.3</t>
  </si>
  <si>
    <t>Ikke noen tilsvarende transporklassifikasjon</t>
  </si>
  <si>
    <t>Får ikke transporteres iht ADR</t>
  </si>
  <si>
    <t>Klasse 1 - Fareseddel 1.4</t>
  </si>
  <si>
    <t>Klasse 1 - Fareseddel 2.1</t>
  </si>
  <si>
    <t>Klasse 2 - Fareseddel 2.1 (i kombinasjon med UN 1950)</t>
  </si>
  <si>
    <t>Klasse 2 fareseddel 2.2 og 5.1</t>
  </si>
  <si>
    <t>Klasse 3 - emballasjegruppe I</t>
  </si>
  <si>
    <t>Klasse 3 - emballasjegruppe II eller III</t>
  </si>
  <si>
    <t>Klasse 3</t>
  </si>
  <si>
    <t xml:space="preserve">Klasse 3 </t>
  </si>
  <si>
    <t>Klasse 4.1 - Fareseddel 4.1 +1 eller Klasse 5.2 - Fareseddel 5.2 + 1</t>
  </si>
  <si>
    <t xml:space="preserve">Klasse  4.1 eller 5.2 </t>
  </si>
  <si>
    <t>Klasse 4.2 emballasjegruppe I</t>
  </si>
  <si>
    <t xml:space="preserve">Klasse 5.1 emballasjegruppe I, II eller III  </t>
  </si>
  <si>
    <t>Klasse 9 M - MILJØSKADELIG (UN 3077, UN3082)</t>
  </si>
  <si>
    <t>Klasse 4.3 emballasjegruppe I</t>
  </si>
  <si>
    <t>Se temaveilederen "Temaveiledning for avfall"</t>
  </si>
  <si>
    <t>Skal også inkluderes. Kjemikalier i mengder under 2% av relevant mengdegrense ikke skal regnes med.</t>
  </si>
  <si>
    <t xml:space="preserve">Tabell som viser sammenhengen mellom fareklasser/kategorier i vedlegg I, del 1 og tilhørende faresetninger (H-setninger) fra Clp-regelverket og som kan brukes til å finne hvilken fareklasse/kategori et avfall bør plasseres som når man kjenner innholdet av farlige stoffer og deres klassifisering/faresetninger. 
Tabellen viser også de mest lignedne HP-klasser for farlig avfall fra avfallregelverket, jfr avfallsforskriften, kapittel 11 Farlig avfall, vedlegg 2, samt relevante transportklassifiseringer. </t>
  </si>
  <si>
    <t>Tabell som viser hvilke fareklasser/kategorier som kan være relevant å ta hensyn for foskjellige typer avfall. Tabellen er sortert etter avfallsstoffnummer. Tabellen kan brukes når man har liten eller ingen spesifikk kjennskap til farlige egenskaper eller innhold av farlige stoffer i avfallet.</t>
  </si>
  <si>
    <t>Forårsaker organskader</t>
  </si>
  <si>
    <t>H370</t>
  </si>
  <si>
    <t>STOT SE1</t>
  </si>
  <si>
    <t xml:space="preserve"> * Om "Regenarket"</t>
  </si>
  <si>
    <t xml:space="preserve"> * H-Helsefare</t>
  </si>
  <si>
    <t xml:space="preserve"> * P-fysiske farer</t>
  </si>
  <si>
    <t xml:space="preserve"> * E-Miljøfare</t>
  </si>
  <si>
    <t xml:space="preserve"> * O-Andre farer</t>
  </si>
  <si>
    <r>
      <t xml:space="preserve">Tabell som brukes av fanene "H-Helsefare", "P-Fysiske farer", "E-Miljøfare" og "O-Andre farer" til å fylle inn riktige mengdegrenser basert på hvilke fareklasser avfallet plasseres i.
</t>
    </r>
    <r>
      <rPr>
        <b/>
        <sz val="11"/>
        <color theme="1"/>
        <rFont val="Calibri"/>
        <family val="2"/>
        <scheme val="minor"/>
      </rPr>
      <t>OBS: Denne tabellen må ikke endres</t>
    </r>
  </si>
  <si>
    <r>
      <t xml:space="preserve">Tabell som brukes av fanene "H-Helsefare", "P-Fysiske farer", "E-Miljøfare" og "O-Andre farer" til å fylle inn riktige mengdegrenser basert på hvilke navngitt stoff avfallet plasseres som.
</t>
    </r>
    <r>
      <rPr>
        <b/>
        <sz val="11"/>
        <color theme="1"/>
        <rFont val="Calibri"/>
        <family val="2"/>
        <scheme val="minor"/>
      </rPr>
      <t>OBS: Denne tabellen må ikke endres</t>
    </r>
  </si>
  <si>
    <t>Registrer maksimal mengde av hver avfallstype med helsefarer som kan forekomme på anlegget. For avfall på tank skal tankens maksimale volum brukes.  For avfall som ikke er på tank brukes maksimal mengde som kan forekomme i anlegget. Se mer om dette i veilederen,  kapittel 6. Bruk kolonne K for å begrunne vurderingene.</t>
  </si>
  <si>
    <t>Kommentarer</t>
  </si>
  <si>
    <t>Fareklasse 
(Se merknader i arkfane "Grensetabell avfall" for mer informasjon)</t>
  </si>
  <si>
    <t xml:space="preserve"> * Klass_etter avfallstoffnummer</t>
  </si>
  <si>
    <t xml:space="preserve"> * Ved 1 Del 1 Farlige kjem.</t>
  </si>
  <si>
    <t xml:space="preserve"> * Ved 1 Del 2 Spesifiserte kjem.</t>
  </si>
  <si>
    <t>kan være</t>
  </si>
  <si>
    <t>nei</t>
  </si>
  <si>
    <t>ja</t>
  </si>
  <si>
    <t>nei, del 16</t>
  </si>
  <si>
    <t>Inneholder kort forklaring på de ulike arkfanene og deres funksjon. En veiledning i hvordan regenerket fylles inn er gitt i "Temaveileder-farlig avfall i Storulykkeforskrikften"</t>
  </si>
  <si>
    <t>"Regnark for storulykke" er utarbeidet av Koordineringsgruppen for storulykkeforskriften.</t>
  </si>
  <si>
    <r>
      <t xml:space="preserve">Regnarket er et hjelpemiddel for virksomheter som mottar eller behandler avfall og </t>
    </r>
    <r>
      <rPr>
        <b/>
        <sz val="11"/>
        <color theme="1"/>
        <rFont val="Calibri"/>
        <family val="2"/>
        <scheme val="minor"/>
      </rPr>
      <t>kan</t>
    </r>
    <r>
      <rPr>
        <sz val="11"/>
        <color theme="1"/>
        <rFont val="Calibri"/>
        <family val="2"/>
        <scheme val="minor"/>
      </rPr>
      <t xml:space="preserve"> brukes for å avgjøre om de faller inn under storulykkeforskriften.</t>
    </r>
  </si>
  <si>
    <t>Hva må du vite eller finne ut om avfallet du har for å kunne bruke dette regnerket?</t>
  </si>
  <si>
    <t>* Hvilke avfallstyper/fraksjoner du har (avfallsstoffnummer) på anlegget
* Hvor mye du har/kan ha av hver avfallsfraksjon på anlegget
* Kapasitet for lagertanker
* Mest mulig om sammensetning til avfallet og innholdet av farlige stoffer.</t>
  </si>
  <si>
    <r>
      <rPr>
        <b/>
        <sz val="11"/>
        <color theme="1"/>
        <rFont val="Calibri"/>
        <family val="2"/>
        <scheme val="minor"/>
      </rPr>
      <t>Skjema for utfylling av virksomheten</t>
    </r>
    <r>
      <rPr>
        <sz val="11"/>
        <color theme="1"/>
        <rFont val="Calibri"/>
        <family val="2"/>
        <scheme val="minor"/>
      </rPr>
      <t>. Består av en del 1 og en del 2 som svarer til vedlegg I, del 1 og del 2 i SUF. Del 1 brukes for avfall som klassifiseres på grunnlag av farlige egenskaper, del 2 brukes for avfall som plasseres som spesifisert farlig kjemikalier.</t>
    </r>
  </si>
  <si>
    <r>
      <rPr>
        <b/>
        <sz val="11"/>
        <color theme="1"/>
        <rFont val="Calibri"/>
        <family val="2"/>
        <scheme val="minor"/>
      </rPr>
      <t>Skjema for utfylling av virksomheten</t>
    </r>
    <r>
      <rPr>
        <sz val="11"/>
        <color theme="1"/>
        <rFont val="Calibri"/>
        <family val="2"/>
        <scheme val="minor"/>
      </rPr>
      <t xml:space="preserve">. Består av en del 1 og en del 2 som svarer til del 1 og del 2 i SUF. Del 1 brukes for avfall som klassifiseres på grunnlag av farlige egenskaper, del to for avfall og eventuelle rene kjemikalier som er spesifisert farlige kjemikalier. 
Summeringsregel gjelder ikke for klassen andre farer. Denne arkfanen avviker derfor fra de som gjelder brannfare, helsefare og miljøfare. </t>
    </r>
  </si>
  <si>
    <t>Fra ADR/RID transportregelverket</t>
  </si>
  <si>
    <t>Kode + beskrivelse,uten spesifiserte</t>
  </si>
  <si>
    <t>Mengde-begrensning gitt i tillatelse</t>
  </si>
  <si>
    <r>
      <t>q</t>
    </r>
    <r>
      <rPr>
        <b/>
        <vertAlign val="subscript"/>
        <sz val="11"/>
        <color theme="1"/>
        <rFont val="Calibri"/>
        <family val="2"/>
        <scheme val="minor"/>
      </rPr>
      <t>x</t>
    </r>
    <r>
      <rPr>
        <b/>
        <sz val="11"/>
        <color theme="1"/>
        <rFont val="Calibri"/>
        <family val="2"/>
        <scheme val="minor"/>
      </rPr>
      <t xml:space="preserve">, mengde lagret
</t>
    </r>
  </si>
  <si>
    <r>
      <t>Q</t>
    </r>
    <r>
      <rPr>
        <b/>
        <vertAlign val="subscript"/>
        <sz val="11"/>
        <color theme="1"/>
        <rFont val="Calibri"/>
        <family val="2"/>
        <scheme val="minor"/>
      </rPr>
      <t>UX-</t>
    </r>
    <r>
      <rPr>
        <b/>
        <vertAlign val="subscript"/>
        <sz val="11"/>
        <color theme="1"/>
        <rFont val="Calibri"/>
        <family val="2"/>
      </rPr>
      <t>§6</t>
    </r>
    <r>
      <rPr>
        <b/>
        <sz val="11"/>
        <color theme="1"/>
        <rFont val="Calibri"/>
        <family val="2"/>
        <scheme val="minor"/>
      </rPr>
      <t>, mengdebegrensning, meldepliktig</t>
    </r>
  </si>
  <si>
    <r>
      <t>Q</t>
    </r>
    <r>
      <rPr>
        <b/>
        <vertAlign val="subscript"/>
        <sz val="11"/>
        <color theme="1"/>
        <rFont val="Calibri"/>
        <family val="2"/>
        <scheme val="minor"/>
      </rPr>
      <t>UX-</t>
    </r>
    <r>
      <rPr>
        <b/>
        <vertAlign val="subscript"/>
        <sz val="11"/>
        <color theme="1"/>
        <rFont val="Calibri"/>
        <family val="2"/>
      </rPr>
      <t>§9</t>
    </r>
    <r>
      <rPr>
        <b/>
        <sz val="11"/>
        <color theme="1"/>
        <rFont val="Calibri"/>
        <family val="2"/>
        <scheme val="minor"/>
      </rPr>
      <t>, mengdebegrensning, sikkerhetsrapport pliktig</t>
    </r>
  </si>
  <si>
    <t xml:space="preserve">qx, mengde lagret
</t>
  </si>
  <si>
    <t>QUX-§6, mengdebegrensning, meldepliktig</t>
  </si>
  <si>
    <t>QUX-§9, mengdebegrensning, sikkerhetsrapport pliktig</t>
  </si>
  <si>
    <t>qx/QUX-§6 - summeringsandel meldepliktig</t>
  </si>
  <si>
    <t>qx/QUX-§9 - summeringsandel sikkerhetsrapport pliktig</t>
  </si>
  <si>
    <t>H222 
H229
H223</t>
  </si>
  <si>
    <t>Tabellen viser fareklasser og farekategorier i storulykkeforskriften og CLP, faresetningskoder fra CLP, HP-egeskaper fra avfallsforskriften, og ADR/RID transportklassifisering. Tabellen kan brukes til å tilordne avfall med kjent faresetningskode eller ADR/RID trasnportklassifisering til en fareklasse/kategori. Faresetningskodene etter CLP kan finnes ved hjelp av et representativt sikkerhetsdatablad. Se mer i veilederen, kapittel 5.</t>
  </si>
  <si>
    <r>
      <t>Klasse 1 Eksplosive varer - faregruppe 1.1, 1.2, 1.3, 1.5 eller 1.6 (</t>
    </r>
    <r>
      <rPr>
        <b/>
        <sz val="11"/>
        <rFont val="Calibri"/>
        <family val="2"/>
        <scheme val="minor"/>
      </rPr>
      <t>OBS! Eksplosivt avfall kan bare komme inn som ulovlig avviksavfall med unntak av fyrverkeri</t>
    </r>
    <r>
      <rPr>
        <sz val="11"/>
        <rFont val="Calibri"/>
        <family val="2"/>
        <scheme val="minor"/>
      </rPr>
      <t xml:space="preserve">). </t>
    </r>
  </si>
  <si>
    <t>Opplisting av spesifiserte kjemikalier med vurdering mot vedlegg 1 del 2</t>
  </si>
  <si>
    <t>H2, P5c, E2</t>
  </si>
  <si>
    <t>16 08 06</t>
  </si>
  <si>
    <t>H1, H2, P5a, P5b, E1, E2, O1, O2</t>
  </si>
  <si>
    <t>1000 m3 (evt tonn)</t>
  </si>
  <si>
    <t>Eksempler på fareklasser ihht Vedlegg I i SUF</t>
  </si>
  <si>
    <r>
      <t xml:space="preserve">Registrer maksimal mengde av hver avfallstype med helsefarer som kan forekomme på anlegget. For avfall på tank skal tankens maksimale volum brukes.  For avfall som ikke er på tank brukes maksimal mengde som kan forekomme i anlegget. Se mer om dette i veilederen,  kapittel 6. Bruk kolonne K for å begrunne vurderingene. </t>
    </r>
    <r>
      <rPr>
        <b/>
        <sz val="12"/>
        <color rgb="FFFF0000"/>
        <rFont val="Calibri"/>
        <family val="2"/>
        <scheme val="minor"/>
      </rPr>
      <t>Avfallstoffnummer 7023 skal alltid regnes som "Petroleumsprodukter og alternative brensler".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</si>
</sst>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sz val="11"/>
      <color rgb="FF333333"/>
      <name val="Arial"/>
      <family val="2"/>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sz val="8"/>
      <name val="Calibri"/>
      <family val="2"/>
      <scheme val="minor"/>
    </font>
    <font>
      <b/>
      <vertAlign val="subscript"/>
      <sz val="11"/>
      <color theme="1"/>
      <name val="Calibri"/>
      <family val="2"/>
      <scheme val="minor"/>
    </font>
    <font>
      <b/>
      <vertAlign val="subscript"/>
      <sz val="11"/>
      <color theme="1"/>
      <name val="Calibri"/>
      <family val="2"/>
    </font>
    <font>
      <b/>
      <sz val="16"/>
      <color theme="1"/>
      <name val="Calibri"/>
      <family val="2"/>
      <scheme val="minor"/>
    </font>
    <font>
      <sz val="10"/>
      <color indexed="81"/>
      <name val="Tahoma"/>
      <family val="2"/>
    </font>
    <font>
      <b/>
      <i/>
      <sz val="11"/>
      <color rgb="FF333333"/>
      <name val="Calibri"/>
      <family val="2"/>
      <scheme val="minor"/>
    </font>
    <font>
      <b/>
      <sz val="11"/>
      <color rgb="FF333333"/>
      <name val="Calibri"/>
      <family val="2"/>
      <scheme val="minor"/>
    </font>
    <font>
      <sz val="11"/>
      <color rgb="FF333333"/>
      <name val="Calibri"/>
      <family val="2"/>
      <scheme val="minor"/>
    </font>
    <font>
      <i/>
      <sz val="11"/>
      <color rgb="FF333333"/>
      <name val="Calibri"/>
      <family val="2"/>
      <scheme val="minor"/>
    </font>
    <font>
      <b/>
      <sz val="8.25"/>
      <color rgb="FF333333"/>
      <name val="Calibri"/>
      <family val="2"/>
      <scheme val="minor"/>
    </font>
    <font>
      <b/>
      <sz val="11"/>
      <color rgb="FFFF0000"/>
      <name val="Calibri"/>
      <family val="2"/>
      <scheme val="minor"/>
    </font>
    <font>
      <sz val="8.25"/>
      <color rgb="FF333333"/>
      <name val="Calibri"/>
      <family val="2"/>
      <scheme val="minor"/>
    </font>
    <font>
      <sz val="11"/>
      <name val="Calibri"/>
      <family val="2"/>
      <scheme val="minor"/>
    </font>
    <font>
      <sz val="12"/>
      <color theme="1"/>
      <name val="Calibri"/>
      <family val="2"/>
      <scheme val="minor"/>
    </font>
    <font>
      <sz val="12"/>
      <color rgb="FF333333"/>
      <name val="Calibri"/>
      <family val="2"/>
      <scheme val="minor"/>
    </font>
    <font>
      <b/>
      <i/>
      <sz val="11"/>
      <name val="Calibri"/>
      <family val="2"/>
      <scheme val="minor"/>
    </font>
    <font>
      <b/>
      <sz val="11"/>
      <name val="Calibri"/>
      <family val="2"/>
      <scheme val="minor"/>
    </font>
    <font>
      <b/>
      <sz val="12"/>
      <color rgb="FFFF0000"/>
      <name val="Calibri"/>
      <family val="2"/>
      <scheme val="minor"/>
    </font>
  </fonts>
  <fills count="45">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s>
  <cellStyleXfs count="42">
    <xf numFmtId="0" fontId="0" fillId="0" borderId="0"/>
    <xf numFmtId="0" fontId="7" fillId="0" borderId="0" applyNumberFormat="0" applyFill="0" applyBorder="0" applyAlignment="0" applyProtection="0"/>
    <xf numFmtId="0" fontId="8" fillId="0" borderId="8" applyNumberFormat="0" applyFill="0" applyAlignment="0" applyProtection="0"/>
    <xf numFmtId="0" fontId="9" fillId="0" borderId="9" applyNumberFormat="0" applyFill="0" applyAlignment="0" applyProtection="0"/>
    <xf numFmtId="0" fontId="10" fillId="0" borderId="10"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1" applyNumberFormat="0" applyAlignment="0" applyProtection="0"/>
    <xf numFmtId="0" fontId="15" fillId="9" borderId="12" applyNumberFormat="0" applyAlignment="0" applyProtection="0"/>
    <xf numFmtId="0" fontId="16" fillId="9" borderId="11" applyNumberFormat="0" applyAlignment="0" applyProtection="0"/>
    <xf numFmtId="0" fontId="17" fillId="0" borderId="13" applyNumberFormat="0" applyFill="0" applyAlignment="0" applyProtection="0"/>
    <xf numFmtId="0" fontId="18" fillId="10" borderId="14" applyNumberFormat="0" applyAlignment="0" applyProtection="0"/>
    <xf numFmtId="0" fontId="19" fillId="0" borderId="0" applyNumberFormat="0" applyFill="0" applyBorder="0" applyAlignment="0" applyProtection="0"/>
    <xf numFmtId="0" fontId="6" fillId="11" borderId="15" applyNumberFormat="0" applyFont="0" applyAlignment="0" applyProtection="0"/>
    <xf numFmtId="0" fontId="20" fillId="0" borderId="0" applyNumberFormat="0" applyFill="0" applyBorder="0" applyAlignment="0" applyProtection="0"/>
    <xf numFmtId="0" fontId="2" fillId="0" borderId="16"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cellStyleXfs>
  <cellXfs count="374">
    <xf numFmtId="0" fontId="0" fillId="0" borderId="0" xfId="0"/>
    <xf numFmtId="0" fontId="2" fillId="0" borderId="0" xfId="0" applyFont="1"/>
    <xf numFmtId="0" fontId="3" fillId="0" borderId="0" xfId="0" applyFont="1"/>
    <xf numFmtId="0" fontId="3" fillId="0" borderId="0" xfId="0" applyFont="1" applyAlignment="1">
      <alignment horizontal="left" wrapText="1"/>
    </xf>
    <xf numFmtId="0" fontId="2" fillId="0" borderId="1" xfId="0" applyFont="1" applyBorder="1"/>
    <xf numFmtId="0" fontId="0" fillId="0" borderId="1" xfId="0" applyBorder="1"/>
    <xf numFmtId="0" fontId="0" fillId="0" borderId="0" xfId="0" applyAlignment="1">
      <alignment vertical="top"/>
    </xf>
    <xf numFmtId="0" fontId="0" fillId="0" borderId="0" xfId="0" applyAlignment="1">
      <alignment horizontal="left"/>
    </xf>
    <xf numFmtId="0" fontId="2" fillId="0" borderId="29" xfId="0" applyFont="1" applyBorder="1"/>
    <xf numFmtId="0" fontId="0" fillId="0" borderId="0" xfId="0" applyAlignment="1">
      <alignment wrapText="1"/>
    </xf>
    <xf numFmtId="0" fontId="2" fillId="0" borderId="0" xfId="0" applyFont="1" applyAlignment="1">
      <alignment horizontal="center"/>
    </xf>
    <xf numFmtId="0" fontId="0" fillId="0" borderId="5" xfId="0"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0" fontId="3" fillId="0" borderId="0" xfId="0" applyFont="1" applyAlignment="1">
      <alignment horizontal="left"/>
    </xf>
    <xf numFmtId="0" fontId="0" fillId="0" borderId="0" xfId="0" applyAlignment="1">
      <alignment horizontal="center"/>
    </xf>
    <xf numFmtId="0" fontId="2" fillId="3" borderId="1" xfId="0" applyFont="1" applyFill="1" applyBorder="1"/>
    <xf numFmtId="0" fontId="0" fillId="0" borderId="1" xfId="0" applyBorder="1" applyAlignment="1">
      <alignment horizontal="left" vertical="center"/>
    </xf>
    <xf numFmtId="0" fontId="0" fillId="0" borderId="18" xfId="0" applyBorder="1"/>
    <xf numFmtId="0" fontId="0" fillId="0" borderId="19" xfId="0" applyBorder="1"/>
    <xf numFmtId="0" fontId="2" fillId="3" borderId="21" xfId="0" applyFont="1" applyFill="1" applyBorder="1"/>
    <xf numFmtId="0" fontId="0" fillId="0" borderId="21" xfId="0" applyBorder="1"/>
    <xf numFmtId="0" fontId="2" fillId="3" borderId="25" xfId="0" applyFont="1" applyFill="1" applyBorder="1"/>
    <xf numFmtId="0" fontId="2" fillId="3" borderId="4" xfId="0" applyFont="1" applyFill="1" applyBorder="1"/>
    <xf numFmtId="0" fontId="2" fillId="0" borderId="0" xfId="0" applyFont="1" applyAlignment="1">
      <alignment horizontal="left"/>
    </xf>
    <xf numFmtId="0" fontId="1" fillId="0" borderId="0" xfId="0" applyFont="1" applyAlignment="1">
      <alignment vertical="center" wrapText="1"/>
    </xf>
    <xf numFmtId="3" fontId="0" fillId="0" borderId="1" xfId="0" applyNumberFormat="1" applyBorder="1"/>
    <xf numFmtId="0" fontId="0" fillId="0" borderId="1" xfId="0" applyBorder="1" applyAlignment="1">
      <alignment horizontal="left"/>
    </xf>
    <xf numFmtId="3" fontId="0" fillId="0" borderId="18" xfId="0" applyNumberFormat="1" applyBorder="1"/>
    <xf numFmtId="0" fontId="0" fillId="0" borderId="18" xfId="0" applyBorder="1" applyAlignment="1">
      <alignment horizontal="left"/>
    </xf>
    <xf numFmtId="3" fontId="0" fillId="0" borderId="23" xfId="0" applyNumberFormat="1" applyBorder="1"/>
    <xf numFmtId="0" fontId="0" fillId="0" borderId="23" xfId="0" applyBorder="1" applyAlignment="1">
      <alignment horizontal="left"/>
    </xf>
    <xf numFmtId="3" fontId="0" fillId="0" borderId="3" xfId="0" applyNumberFormat="1" applyBorder="1"/>
    <xf numFmtId="0" fontId="0" fillId="0" borderId="3" xfId="0" applyBorder="1" applyAlignment="1">
      <alignment horizontal="left"/>
    </xf>
    <xf numFmtId="3" fontId="0" fillId="0" borderId="5" xfId="0" applyNumberFormat="1" applyBorder="1"/>
    <xf numFmtId="0" fontId="0" fillId="0" borderId="5" xfId="0" applyBorder="1" applyAlignment="1">
      <alignment horizontal="left"/>
    </xf>
    <xf numFmtId="3" fontId="0" fillId="0" borderId="1" xfId="0" applyNumberForma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vertical="center"/>
    </xf>
    <xf numFmtId="3" fontId="0" fillId="0" borderId="18" xfId="0" applyNumberFormat="1" applyBorder="1" applyAlignment="1">
      <alignment vertical="center" wrapText="1"/>
    </xf>
    <xf numFmtId="0" fontId="0" fillId="0" borderId="18" xfId="0" applyBorder="1" applyAlignment="1">
      <alignment horizontal="left" vertical="center" wrapText="1"/>
    </xf>
    <xf numFmtId="3" fontId="0" fillId="0" borderId="23" xfId="0" applyNumberFormat="1" applyBorder="1" applyAlignment="1">
      <alignment vertical="center"/>
    </xf>
    <xf numFmtId="0" fontId="0" fillId="0" borderId="23" xfId="0" applyBorder="1" applyAlignment="1">
      <alignment horizontal="left" vertical="center"/>
    </xf>
    <xf numFmtId="3" fontId="0" fillId="0" borderId="3" xfId="0" applyNumberFormat="1" applyBorder="1" applyAlignment="1">
      <alignment vertical="center"/>
    </xf>
    <xf numFmtId="0" fontId="0" fillId="0" borderId="3" xfId="0" applyBorder="1" applyAlignment="1">
      <alignment horizontal="left" vertical="center"/>
    </xf>
    <xf numFmtId="3" fontId="0" fillId="0" borderId="18" xfId="0" applyNumberFormat="1" applyBorder="1" applyAlignment="1">
      <alignment vertical="center"/>
    </xf>
    <xf numFmtId="0" fontId="0" fillId="0" borderId="18" xfId="0" applyBorder="1" applyAlignment="1">
      <alignment horizontal="left" vertical="center"/>
    </xf>
    <xf numFmtId="0" fontId="0" fillId="0" borderId="49" xfId="0" applyBorder="1" applyAlignment="1">
      <alignmen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4" xfId="0" applyBorder="1"/>
    <xf numFmtId="0" fontId="0" fillId="0" borderId="30" xfId="0" applyBorder="1" applyAlignment="1">
      <alignment horizontal="left" vertical="top" wrapText="1"/>
    </xf>
    <xf numFmtId="0" fontId="0" fillId="0" borderId="31" xfId="0" applyBorder="1"/>
    <xf numFmtId="0" fontId="0" fillId="0" borderId="47" xfId="0" applyBorder="1" applyAlignment="1">
      <alignment horizontal="left" vertical="top" wrapText="1"/>
    </xf>
    <xf numFmtId="0" fontId="0" fillId="0" borderId="48" xfId="0" applyBorder="1"/>
    <xf numFmtId="2" fontId="2" fillId="39" borderId="32" xfId="0" applyNumberFormat="1" applyFont="1" applyFill="1" applyBorder="1"/>
    <xf numFmtId="2" fontId="2" fillId="39" borderId="33" xfId="0" applyNumberFormat="1" applyFont="1" applyFill="1" applyBorder="1"/>
    <xf numFmtId="0" fontId="0" fillId="0" borderId="51" xfId="0" applyBorder="1"/>
    <xf numFmtId="164" fontId="2" fillId="0" borderId="29" xfId="0" applyNumberFormat="1" applyFont="1" applyBorder="1"/>
    <xf numFmtId="0" fontId="2" fillId="0" borderId="1" xfId="0" applyFont="1" applyBorder="1" applyAlignment="1">
      <alignment wrapText="1"/>
    </xf>
    <xf numFmtId="0" fontId="2" fillId="0" borderId="23" xfId="0" applyFont="1" applyBorder="1"/>
    <xf numFmtId="0" fontId="0" fillId="0" borderId="50" xfId="0" applyBorder="1"/>
    <xf numFmtId="0" fontId="0" fillId="0" borderId="52" xfId="0" applyBorder="1" applyAlignment="1">
      <alignment vertical="top" wrapText="1"/>
    </xf>
    <xf numFmtId="0" fontId="0" fillId="0" borderId="49" xfId="0" applyBorder="1" applyAlignment="1">
      <alignment horizontal="center" vertical="top" wrapText="1"/>
    </xf>
    <xf numFmtId="0" fontId="0" fillId="0" borderId="49" xfId="0" applyBorder="1" applyAlignment="1">
      <alignment horizontal="center" vertical="top"/>
    </xf>
    <xf numFmtId="164" fontId="2" fillId="0" borderId="49" xfId="0" applyNumberFormat="1" applyFont="1" applyBorder="1"/>
    <xf numFmtId="0" fontId="0" fillId="0" borderId="25" xfId="0" applyBorder="1"/>
    <xf numFmtId="0" fontId="2" fillId="40" borderId="44" xfId="0" applyFont="1" applyFill="1" applyBorder="1" applyAlignment="1">
      <alignment vertical="top"/>
    </xf>
    <xf numFmtId="2" fontId="22" fillId="39" borderId="49" xfId="0" applyNumberFormat="1" applyFont="1" applyFill="1" applyBorder="1"/>
    <xf numFmtId="2" fontId="22" fillId="39" borderId="50" xfId="0" applyNumberFormat="1" applyFont="1" applyFill="1" applyBorder="1"/>
    <xf numFmtId="0" fontId="0" fillId="40" borderId="1" xfId="0" applyFill="1" applyBorder="1" applyAlignment="1">
      <alignment horizontal="right"/>
    </xf>
    <xf numFmtId="0" fontId="0" fillId="40" borderId="23" xfId="0" applyFill="1" applyBorder="1" applyAlignment="1">
      <alignment horizontal="right"/>
    </xf>
    <xf numFmtId="2" fontId="2" fillId="40" borderId="39" xfId="0" applyNumberFormat="1" applyFont="1" applyFill="1" applyBorder="1"/>
    <xf numFmtId="0" fontId="0" fillId="40" borderId="18" xfId="0" applyFill="1" applyBorder="1"/>
    <xf numFmtId="2" fontId="0" fillId="40" borderId="18" xfId="0" applyNumberFormat="1" applyFill="1" applyBorder="1"/>
    <xf numFmtId="0" fontId="0" fillId="40" borderId="1" xfId="0" applyFill="1" applyBorder="1"/>
    <xf numFmtId="2" fontId="0" fillId="40" borderId="1" xfId="0" applyNumberFormat="1" applyFill="1" applyBorder="1"/>
    <xf numFmtId="0" fontId="0" fillId="40" borderId="23" xfId="0" applyFill="1" applyBorder="1"/>
    <xf numFmtId="2" fontId="0" fillId="40" borderId="23" xfId="0" applyNumberFormat="1" applyFill="1" applyBorder="1"/>
    <xf numFmtId="0" fontId="0" fillId="40" borderId="34" xfId="0" applyFill="1" applyBorder="1"/>
    <xf numFmtId="164" fontId="0" fillId="40" borderId="18" xfId="0" applyNumberFormat="1" applyFill="1" applyBorder="1"/>
    <xf numFmtId="164" fontId="0" fillId="40" borderId="1" xfId="0" applyNumberFormat="1" applyFill="1" applyBorder="1"/>
    <xf numFmtId="164" fontId="0" fillId="40" borderId="23" xfId="0" applyNumberFormat="1" applyFill="1" applyBorder="1"/>
    <xf numFmtId="0" fontId="0" fillId="40" borderId="1" xfId="0" applyFill="1" applyBorder="1" applyAlignment="1">
      <alignment vertical="center"/>
    </xf>
    <xf numFmtId="0" fontId="0" fillId="40" borderId="60" xfId="0" applyFill="1" applyBorder="1" applyAlignment="1">
      <alignment vertical="center"/>
    </xf>
    <xf numFmtId="0" fontId="0" fillId="40" borderId="61" xfId="0" applyFill="1" applyBorder="1" applyAlignment="1">
      <alignment vertical="center"/>
    </xf>
    <xf numFmtId="0" fontId="0" fillId="40" borderId="62" xfId="0" applyFill="1" applyBorder="1" applyAlignment="1">
      <alignment vertical="center"/>
    </xf>
    <xf numFmtId="3" fontId="0" fillId="40" borderId="23" xfId="0" applyNumberFormat="1" applyFill="1" applyBorder="1"/>
    <xf numFmtId="0" fontId="0" fillId="40" borderId="59" xfId="0" applyFill="1" applyBorder="1"/>
    <xf numFmtId="0" fontId="0" fillId="40" borderId="58" xfId="0" applyFill="1" applyBorder="1" applyAlignment="1">
      <alignment horizontal="center" vertical="center"/>
    </xf>
    <xf numFmtId="0" fontId="0" fillId="40" borderId="2" xfId="0" applyFill="1" applyBorder="1" applyAlignment="1">
      <alignment horizontal="center" vertical="center"/>
    </xf>
    <xf numFmtId="0" fontId="0" fillId="40" borderId="59" xfId="0" applyFill="1" applyBorder="1" applyAlignment="1">
      <alignment horizontal="center" vertical="center"/>
    </xf>
    <xf numFmtId="0" fontId="0" fillId="40" borderId="60" xfId="0" applyFill="1" applyBorder="1"/>
    <xf numFmtId="0" fontId="0" fillId="40" borderId="18" xfId="0" applyFill="1" applyBorder="1" applyAlignment="1">
      <alignment vertical="center"/>
    </xf>
    <xf numFmtId="0" fontId="0" fillId="40" borderId="23" xfId="0" applyFill="1" applyBorder="1"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vertical="center"/>
    </xf>
    <xf numFmtId="0" fontId="26" fillId="42" borderId="0" xfId="0" applyFont="1" applyFill="1"/>
    <xf numFmtId="0" fontId="26" fillId="43" borderId="0" xfId="0" applyFont="1" applyFill="1"/>
    <xf numFmtId="0" fontId="2" fillId="40" borderId="49" xfId="0" applyFont="1" applyFill="1" applyBorder="1" applyAlignment="1">
      <alignment horizontal="center" vertical="center" wrapText="1"/>
    </xf>
    <xf numFmtId="0" fontId="2" fillId="40" borderId="50" xfId="0" applyFont="1" applyFill="1" applyBorder="1" applyAlignment="1">
      <alignment horizontal="center" vertical="center" wrapText="1"/>
    </xf>
    <xf numFmtId="0" fontId="28" fillId="2" borderId="17" xfId="0" applyFont="1" applyFill="1" applyBorder="1" applyAlignment="1">
      <alignment horizontal="left" vertical="center" wrapText="1"/>
    </xf>
    <xf numFmtId="0" fontId="28" fillId="2"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3" borderId="20"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30" fillId="36" borderId="20" xfId="0" applyFont="1" applyFill="1" applyBorder="1" applyAlignment="1" applyProtection="1">
      <alignment vertical="center" wrapText="1"/>
      <protection locked="0"/>
    </xf>
    <xf numFmtId="0" fontId="30"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0" fillId="0" borderId="21" xfId="0" applyBorder="1" applyAlignment="1">
      <alignment vertical="center"/>
    </xf>
    <xf numFmtId="0" fontId="30" fillId="2" borderId="20" xfId="0" applyFont="1" applyFill="1" applyBorder="1" applyAlignment="1" applyProtection="1">
      <alignment vertical="center" wrapText="1"/>
      <protection locked="0"/>
    </xf>
    <xf numFmtId="0" fontId="0" fillId="0" borderId="21" xfId="0" applyBorder="1" applyAlignment="1">
      <alignment horizontal="left" vertical="center"/>
    </xf>
    <xf numFmtId="0" fontId="0" fillId="0" borderId="21" xfId="0" applyBorder="1" applyAlignment="1">
      <alignment wrapText="1"/>
    </xf>
    <xf numFmtId="0" fontId="30" fillId="0" borderId="20" xfId="0" applyFont="1" applyBorder="1" applyAlignment="1" applyProtection="1">
      <alignment vertical="center" wrapText="1"/>
      <protection locked="0"/>
    </xf>
    <xf numFmtId="0" fontId="28" fillId="3" borderId="20" xfId="0" applyFont="1" applyFill="1" applyBorder="1" applyAlignment="1">
      <alignment vertical="center" wrapText="1"/>
    </xf>
    <xf numFmtId="0" fontId="28" fillId="3" borderId="1" xfId="0" applyFont="1" applyFill="1" applyBorder="1" applyAlignment="1">
      <alignment vertical="center" wrapText="1"/>
    </xf>
    <xf numFmtId="0" fontId="30" fillId="4" borderId="20" xfId="0" applyFont="1" applyFill="1" applyBorder="1" applyAlignment="1">
      <alignment vertical="center" wrapText="1"/>
    </xf>
    <xf numFmtId="0" fontId="30" fillId="0" borderId="20" xfId="0" applyFont="1" applyBorder="1" applyAlignment="1">
      <alignment vertical="center" wrapText="1"/>
    </xf>
    <xf numFmtId="0" fontId="0" fillId="3" borderId="1" xfId="0" applyFill="1" applyBorder="1"/>
    <xf numFmtId="0" fontId="0" fillId="3" borderId="21" xfId="0" applyFill="1" applyBorder="1"/>
    <xf numFmtId="0" fontId="30" fillId="37" borderId="20" xfId="0" applyFont="1" applyFill="1" applyBorder="1" applyAlignment="1">
      <alignment vertical="center" wrapText="1"/>
    </xf>
    <xf numFmtId="0" fontId="30" fillId="0" borderId="1" xfId="0" applyFont="1" applyBorder="1" applyAlignment="1">
      <alignment horizontal="center" vertical="center" wrapText="1"/>
    </xf>
    <xf numFmtId="0" fontId="30" fillId="38" borderId="20" xfId="0" applyFont="1" applyFill="1" applyBorder="1" applyAlignment="1">
      <alignment vertical="center" wrapText="1"/>
    </xf>
    <xf numFmtId="0" fontId="30" fillId="38" borderId="22" xfId="0" applyFont="1" applyFill="1" applyBorder="1" applyAlignment="1">
      <alignment vertical="center" wrapText="1"/>
    </xf>
    <xf numFmtId="0" fontId="30" fillId="0" borderId="23" xfId="0" applyFont="1" applyBorder="1" applyAlignment="1">
      <alignment horizontal="center" vertical="center" wrapText="1"/>
    </xf>
    <xf numFmtId="0" fontId="0" fillId="0" borderId="23" xfId="0" applyBorder="1"/>
    <xf numFmtId="0" fontId="0" fillId="0" borderId="24" xfId="0" applyBorder="1" applyAlignment="1">
      <alignment wrapText="1"/>
    </xf>
    <xf numFmtId="0" fontId="30" fillId="36" borderId="17" xfId="0" applyFont="1" applyFill="1" applyBorder="1" applyAlignment="1">
      <alignment horizontal="left" vertical="center" wrapText="1"/>
    </xf>
    <xf numFmtId="0" fontId="30" fillId="36" borderId="18" xfId="0" applyFont="1" applyFill="1" applyBorder="1" applyAlignment="1">
      <alignment vertical="center" wrapText="1"/>
    </xf>
    <xf numFmtId="0" fontId="0" fillId="0" borderId="18" xfId="0" applyBorder="1" applyAlignment="1">
      <alignment wrapText="1"/>
    </xf>
    <xf numFmtId="0" fontId="0" fillId="0" borderId="19" xfId="0" applyBorder="1" applyAlignment="1">
      <alignment wrapText="1"/>
    </xf>
    <xf numFmtId="0" fontId="30" fillId="36" borderId="20" xfId="0" applyFont="1" applyFill="1" applyBorder="1" applyAlignment="1">
      <alignment horizontal="left" vertical="center" wrapText="1"/>
    </xf>
    <xf numFmtId="0" fontId="30" fillId="36" borderId="1" xfId="0" applyFont="1" applyFill="1" applyBorder="1" applyAlignment="1">
      <alignment vertical="center" wrapText="1"/>
    </xf>
    <xf numFmtId="0" fontId="30" fillId="36" borderId="22" xfId="0" applyFont="1" applyFill="1" applyBorder="1" applyAlignment="1">
      <alignment horizontal="left" vertical="center" wrapText="1"/>
    </xf>
    <xf numFmtId="0" fontId="30" fillId="36" borderId="23" xfId="0" applyFont="1" applyFill="1" applyBorder="1" applyAlignment="1">
      <alignment vertical="center" wrapText="1"/>
    </xf>
    <xf numFmtId="0" fontId="0" fillId="0" borderId="23" xfId="0" applyBorder="1" applyAlignment="1">
      <alignment wrapText="1"/>
    </xf>
    <xf numFmtId="0" fontId="30" fillId="4" borderId="45" xfId="0" applyFont="1" applyFill="1" applyBorder="1" applyAlignment="1">
      <alignment horizontal="left" vertical="center" wrapText="1"/>
    </xf>
    <xf numFmtId="0" fontId="30" fillId="4" borderId="4" xfId="0" applyFont="1" applyFill="1" applyBorder="1" applyAlignment="1">
      <alignment vertical="center" wrapText="1"/>
    </xf>
    <xf numFmtId="0" fontId="0" fillId="0" borderId="4" xfId="0" applyBorder="1" applyAlignment="1">
      <alignment wrapText="1"/>
    </xf>
    <xf numFmtId="0" fontId="0" fillId="0" borderId="25" xfId="0" applyBorder="1" applyAlignment="1">
      <alignment wrapText="1"/>
    </xf>
    <xf numFmtId="0" fontId="30" fillId="4" borderId="20" xfId="0" applyFont="1" applyFill="1" applyBorder="1" applyAlignment="1">
      <alignment horizontal="left" vertical="center" wrapText="1"/>
    </xf>
    <xf numFmtId="0" fontId="30" fillId="4" borderId="1" xfId="0" applyFont="1" applyFill="1" applyBorder="1" applyAlignment="1">
      <alignment vertical="center" wrapText="1"/>
    </xf>
    <xf numFmtId="0" fontId="30" fillId="0" borderId="1" xfId="0" applyFont="1" applyBorder="1" applyAlignment="1">
      <alignment horizontal="right" vertical="center" wrapText="1"/>
    </xf>
    <xf numFmtId="0" fontId="30" fillId="4" borderId="1" xfId="0" applyFont="1" applyFill="1" applyBorder="1" applyAlignment="1">
      <alignment vertical="center"/>
    </xf>
    <xf numFmtId="0" fontId="30" fillId="4" borderId="22" xfId="0" applyFont="1" applyFill="1" applyBorder="1" applyAlignment="1">
      <alignment horizontal="left" vertical="center" wrapText="1"/>
    </xf>
    <xf numFmtId="0" fontId="30" fillId="4" borderId="23" xfId="0" applyFont="1" applyFill="1" applyBorder="1" applyAlignment="1">
      <alignment vertical="center" wrapText="1"/>
    </xf>
    <xf numFmtId="0" fontId="30" fillId="0" borderId="23" xfId="0" applyFont="1" applyBorder="1" applyAlignment="1">
      <alignment horizontal="right" vertical="center" wrapText="1"/>
    </xf>
    <xf numFmtId="0" fontId="30" fillId="37" borderId="17" xfId="0" applyFont="1" applyFill="1" applyBorder="1" applyAlignment="1">
      <alignment horizontal="left" vertical="center" wrapText="1"/>
    </xf>
    <xf numFmtId="0" fontId="30" fillId="37" borderId="18" xfId="0" applyFont="1" applyFill="1" applyBorder="1" applyAlignment="1">
      <alignment vertical="center" wrapText="1"/>
    </xf>
    <xf numFmtId="0" fontId="30" fillId="37" borderId="20" xfId="0" applyFont="1" applyFill="1" applyBorder="1" applyAlignment="1">
      <alignment horizontal="left" vertical="center" wrapText="1"/>
    </xf>
    <xf numFmtId="0" fontId="30" fillId="37" borderId="1" xfId="0" applyFont="1" applyFill="1" applyBorder="1" applyAlignment="1">
      <alignment vertical="center" wrapText="1"/>
    </xf>
    <xf numFmtId="0" fontId="30" fillId="0" borderId="2" xfId="0" applyFont="1" applyBorder="1" applyAlignment="1">
      <alignment horizontal="right" vertical="center" wrapText="1"/>
    </xf>
    <xf numFmtId="0" fontId="0" fillId="0" borderId="3" xfId="0" applyBorder="1"/>
    <xf numFmtId="0" fontId="30" fillId="37" borderId="47" xfId="0" applyFont="1" applyFill="1" applyBorder="1" applyAlignment="1">
      <alignment horizontal="left" vertical="center" wrapText="1"/>
    </xf>
    <xf numFmtId="0" fontId="30" fillId="37" borderId="5" xfId="0" applyFont="1" applyFill="1" applyBorder="1" applyAlignment="1">
      <alignment vertical="center" wrapText="1"/>
    </xf>
    <xf numFmtId="0" fontId="30" fillId="0" borderId="7" xfId="0" applyFont="1" applyBorder="1" applyAlignment="1">
      <alignment horizontal="right" vertical="center" wrapText="1"/>
    </xf>
    <xf numFmtId="0" fontId="30" fillId="0" borderId="5" xfId="0" applyFont="1" applyBorder="1" applyAlignment="1">
      <alignment horizontal="right" vertical="center" wrapText="1"/>
    </xf>
    <xf numFmtId="0" fontId="0" fillId="0" borderId="5" xfId="0" applyBorder="1"/>
    <xf numFmtId="0" fontId="30" fillId="38" borderId="17" xfId="0" applyFont="1" applyFill="1" applyBorder="1" applyAlignment="1">
      <alignment horizontal="left" vertical="center" wrapText="1"/>
    </xf>
    <xf numFmtId="0" fontId="30" fillId="38" borderId="18" xfId="0" applyFont="1" applyFill="1" applyBorder="1" applyAlignment="1">
      <alignment horizontal="left" vertical="center" wrapText="1"/>
    </xf>
    <xf numFmtId="0" fontId="30" fillId="0" borderId="18" xfId="0" applyFont="1" applyBorder="1" applyAlignment="1">
      <alignment horizontal="right" vertical="center" wrapText="1"/>
    </xf>
    <xf numFmtId="0" fontId="30" fillId="0" borderId="19" xfId="0" applyFont="1" applyBorder="1" applyAlignment="1">
      <alignment horizontal="right" vertical="center" wrapText="1"/>
    </xf>
    <xf numFmtId="0" fontId="30" fillId="38" borderId="20" xfId="0" applyFont="1" applyFill="1" applyBorder="1" applyAlignment="1">
      <alignment horizontal="left" vertical="center" wrapText="1"/>
    </xf>
    <xf numFmtId="0" fontId="30" fillId="38" borderId="1" xfId="0" applyFont="1" applyFill="1" applyBorder="1" applyAlignment="1">
      <alignment horizontal="left" vertical="center" wrapText="1"/>
    </xf>
    <xf numFmtId="0" fontId="30" fillId="0" borderId="21" xfId="0" applyFont="1" applyBorder="1" applyAlignment="1">
      <alignment horizontal="right" vertical="center" wrapText="1"/>
    </xf>
    <xf numFmtId="0" fontId="30" fillId="38" borderId="22" xfId="0" applyFont="1" applyFill="1" applyBorder="1" applyAlignment="1">
      <alignment horizontal="left" vertical="center" wrapText="1"/>
    </xf>
    <xf numFmtId="0" fontId="30" fillId="38" borderId="23" xfId="0" applyFont="1" applyFill="1" applyBorder="1" applyAlignment="1">
      <alignment horizontal="left"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left" vertical="center" wrapText="1"/>
    </xf>
    <xf numFmtId="0" fontId="30" fillId="2" borderId="1" xfId="0" applyFont="1" applyFill="1" applyBorder="1" applyAlignment="1">
      <alignment vertical="center" wrapText="1"/>
    </xf>
    <xf numFmtId="0" fontId="30" fillId="2" borderId="1" xfId="0" applyFont="1" applyFill="1" applyBorder="1" applyAlignment="1">
      <alignment horizontal="left" vertical="center" wrapText="1"/>
    </xf>
    <xf numFmtId="0" fontId="0" fillId="0" borderId="1" xfId="0" applyBorder="1" applyAlignment="1">
      <alignment vertical="center"/>
    </xf>
    <xf numFmtId="0" fontId="0" fillId="0" borderId="3" xfId="0" applyBorder="1" applyAlignment="1">
      <alignment vertical="center"/>
    </xf>
    <xf numFmtId="0" fontId="30" fillId="2" borderId="1" xfId="0" applyFont="1" applyFill="1" applyBorder="1" applyAlignment="1">
      <alignment horizontal="left" vertical="top" wrapText="1"/>
    </xf>
    <xf numFmtId="0" fontId="0" fillId="0" borderId="3" xfId="0" applyBorder="1" applyAlignment="1">
      <alignment horizontal="right" vertical="center"/>
    </xf>
    <xf numFmtId="0" fontId="29" fillId="2" borderId="1" xfId="0" applyFont="1" applyFill="1" applyBorder="1" applyAlignment="1">
      <alignment vertical="center" wrapText="1"/>
    </xf>
    <xf numFmtId="49" fontId="30" fillId="2" borderId="1" xfId="0" applyNumberFormat="1" applyFont="1" applyFill="1" applyBorder="1" applyAlignment="1">
      <alignment vertical="center" wrapText="1"/>
    </xf>
    <xf numFmtId="0" fontId="0" fillId="41" borderId="18" xfId="0" applyFill="1" applyBorder="1" applyAlignment="1">
      <alignment horizontal="left"/>
    </xf>
    <xf numFmtId="0" fontId="0" fillId="40" borderId="18" xfId="0" applyFill="1" applyBorder="1" applyAlignment="1">
      <alignment horizontal="right"/>
    </xf>
    <xf numFmtId="2" fontId="0" fillId="40" borderId="18" xfId="0" applyNumberFormat="1" applyFill="1" applyBorder="1" applyAlignment="1">
      <alignment horizontal="right" vertical="center" wrapText="1"/>
    </xf>
    <xf numFmtId="0" fontId="0" fillId="40" borderId="44" xfId="0" applyFill="1" applyBorder="1"/>
    <xf numFmtId="0" fontId="0" fillId="41" borderId="1" xfId="0" applyFill="1" applyBorder="1" applyAlignment="1">
      <alignment horizontal="left"/>
    </xf>
    <xf numFmtId="2" fontId="0" fillId="40" borderId="1" xfId="0" applyNumberFormat="1" applyFill="1" applyBorder="1" applyAlignment="1">
      <alignment horizontal="right" vertical="center" wrapText="1"/>
    </xf>
    <xf numFmtId="0" fontId="0" fillId="41" borderId="3" xfId="0" applyFill="1" applyBorder="1" applyAlignment="1">
      <alignment horizontal="left"/>
    </xf>
    <xf numFmtId="0" fontId="0" fillId="40" borderId="3" xfId="0" applyFill="1" applyBorder="1" applyAlignment="1">
      <alignment horizontal="right"/>
    </xf>
    <xf numFmtId="2" fontId="0" fillId="40" borderId="3" xfId="0" applyNumberFormat="1" applyFill="1" applyBorder="1" applyAlignment="1">
      <alignment horizontal="right" vertical="center" wrapText="1"/>
    </xf>
    <xf numFmtId="0" fontId="30" fillId="0" borderId="0" xfId="0" applyFont="1" applyAlignment="1">
      <alignment vertical="center" wrapText="1"/>
    </xf>
    <xf numFmtId="0" fontId="0" fillId="41" borderId="23" xfId="0" applyFill="1" applyBorder="1" applyAlignment="1">
      <alignment horizontal="left"/>
    </xf>
    <xf numFmtId="2" fontId="0" fillId="40" borderId="23" xfId="0" applyNumberFormat="1" applyFill="1" applyBorder="1" applyAlignment="1">
      <alignment horizontal="right" vertical="center" wrapText="1"/>
    </xf>
    <xf numFmtId="0" fontId="0" fillId="40" borderId="32" xfId="0" applyFill="1" applyBorder="1"/>
    <xf numFmtId="0" fontId="0" fillId="41" borderId="5" xfId="0" applyFill="1" applyBorder="1" applyAlignment="1">
      <alignment horizontal="left"/>
    </xf>
    <xf numFmtId="0" fontId="0" fillId="40" borderId="5" xfId="0" applyFill="1" applyBorder="1" applyAlignment="1">
      <alignment horizontal="right"/>
    </xf>
    <xf numFmtId="2" fontId="0" fillId="40" borderId="5" xfId="0" applyNumberFormat="1" applyFill="1" applyBorder="1" applyAlignment="1">
      <alignment horizontal="right" vertical="center" wrapText="1"/>
    </xf>
    <xf numFmtId="0" fontId="0" fillId="40" borderId="34" xfId="0" applyFill="1" applyBorder="1" applyAlignment="1">
      <alignment vertical="top"/>
    </xf>
    <xf numFmtId="0" fontId="0" fillId="41" borderId="18" xfId="0" applyFill="1" applyBorder="1" applyAlignment="1">
      <alignment horizontal="left" vertical="center" wrapText="1"/>
    </xf>
    <xf numFmtId="0" fontId="0" fillId="41" borderId="1" xfId="0" applyFill="1" applyBorder="1" applyAlignment="1">
      <alignment horizontal="left" vertical="center" wrapText="1"/>
    </xf>
    <xf numFmtId="0" fontId="0" fillId="40" borderId="44" xfId="0" applyFill="1" applyBorder="1" applyAlignment="1">
      <alignment vertical="top"/>
    </xf>
    <xf numFmtId="0" fontId="0" fillId="41" borderId="1" xfId="0" applyFill="1" applyBorder="1" applyAlignment="1">
      <alignment horizontal="left" vertical="center"/>
    </xf>
    <xf numFmtId="0" fontId="0" fillId="41" borderId="3" xfId="0" applyFill="1" applyBorder="1" applyAlignment="1">
      <alignment horizontal="left" vertical="center"/>
    </xf>
    <xf numFmtId="0" fontId="0" fillId="41" borderId="18" xfId="0" applyFill="1" applyBorder="1" applyAlignment="1">
      <alignment horizontal="left" vertical="center"/>
    </xf>
    <xf numFmtId="0" fontId="0" fillId="0" borderId="43" xfId="0" applyBorder="1"/>
    <xf numFmtId="0" fontId="0" fillId="40" borderId="39" xfId="0" applyFill="1" applyBorder="1" applyAlignment="1">
      <alignment horizontal="center" vertical="top" wrapText="1"/>
    </xf>
    <xf numFmtId="0" fontId="0" fillId="40" borderId="39" xfId="0" applyFill="1" applyBorder="1" applyAlignment="1">
      <alignment horizontal="left" vertical="top"/>
    </xf>
    <xf numFmtId="0" fontId="0" fillId="40" borderId="40" xfId="0" applyFill="1" applyBorder="1"/>
    <xf numFmtId="0" fontId="0" fillId="40" borderId="37" xfId="0" applyFill="1" applyBorder="1"/>
    <xf numFmtId="0" fontId="0" fillId="0" borderId="55" xfId="0" applyBorder="1"/>
    <xf numFmtId="0" fontId="0" fillId="40" borderId="18" xfId="0" applyFill="1" applyBorder="1" applyAlignment="1">
      <alignment horizontal="left"/>
    </xf>
    <xf numFmtId="2" fontId="0" fillId="40" borderId="26" xfId="0" applyNumberFormat="1" applyFill="1" applyBorder="1"/>
    <xf numFmtId="0" fontId="0" fillId="40" borderId="38" xfId="0" applyFill="1" applyBorder="1"/>
    <xf numFmtId="0" fontId="0" fillId="0" borderId="56" xfId="0" applyBorder="1"/>
    <xf numFmtId="0" fontId="0" fillId="40" borderId="1" xfId="0" applyFill="1" applyBorder="1" applyAlignment="1">
      <alignment horizontal="left"/>
    </xf>
    <xf numFmtId="2" fontId="0" fillId="40" borderId="6" xfId="0" applyNumberFormat="1" applyFill="1" applyBorder="1"/>
    <xf numFmtId="0" fontId="0" fillId="0" borderId="57" xfId="0" applyBorder="1"/>
    <xf numFmtId="0" fontId="0" fillId="40" borderId="23" xfId="0" applyFill="1" applyBorder="1" applyAlignment="1">
      <alignment horizontal="left"/>
    </xf>
    <xf numFmtId="2" fontId="0" fillId="40" borderId="27" xfId="0" applyNumberFormat="1" applyFill="1" applyBorder="1"/>
    <xf numFmtId="0" fontId="0" fillId="0" borderId="45" xfId="0" applyBorder="1"/>
    <xf numFmtId="0" fontId="0" fillId="0" borderId="4" xfId="0" applyBorder="1"/>
    <xf numFmtId="0" fontId="0" fillId="40" borderId="4" xfId="0" applyFill="1" applyBorder="1" applyAlignment="1">
      <alignment horizontal="left"/>
    </xf>
    <xf numFmtId="0" fontId="0" fillId="40" borderId="4" xfId="0" applyFill="1" applyBorder="1"/>
    <xf numFmtId="2" fontId="0" fillId="40" borderId="4" xfId="0" applyNumberFormat="1" applyFill="1" applyBorder="1"/>
    <xf numFmtId="0" fontId="0" fillId="0" borderId="20" xfId="0" applyBorder="1"/>
    <xf numFmtId="0" fontId="0" fillId="0" borderId="30" xfId="0" applyBorder="1"/>
    <xf numFmtId="0" fontId="0" fillId="40" borderId="3" xfId="0" applyFill="1" applyBorder="1" applyAlignment="1">
      <alignment horizontal="left"/>
    </xf>
    <xf numFmtId="0" fontId="0" fillId="40" borderId="3" xfId="0" applyFill="1" applyBorder="1"/>
    <xf numFmtId="2" fontId="0" fillId="40" borderId="3" xfId="0" applyNumberFormat="1" applyFill="1" applyBorder="1"/>
    <xf numFmtId="0" fontId="0" fillId="40" borderId="33" xfId="0" applyFill="1" applyBorder="1"/>
    <xf numFmtId="0" fontId="0" fillId="0" borderId="46" xfId="0" applyBorder="1"/>
    <xf numFmtId="0" fontId="0" fillId="0" borderId="53" xfId="0" applyBorder="1"/>
    <xf numFmtId="0" fontId="0" fillId="40" borderId="53" xfId="0" applyFill="1" applyBorder="1" applyAlignment="1">
      <alignment horizontal="left"/>
    </xf>
    <xf numFmtId="0" fontId="0" fillId="40" borderId="53" xfId="0" applyFill="1" applyBorder="1"/>
    <xf numFmtId="2" fontId="0" fillId="40" borderId="53" xfId="0" applyNumberFormat="1" applyFill="1" applyBorder="1"/>
    <xf numFmtId="0" fontId="0" fillId="0" borderId="54" xfId="0" applyBorder="1"/>
    <xf numFmtId="0" fontId="0" fillId="0" borderId="22" xfId="0" applyBorder="1"/>
    <xf numFmtId="0" fontId="26" fillId="36" borderId="0" xfId="0" applyFont="1" applyFill="1" applyAlignment="1">
      <alignment vertical="top"/>
    </xf>
    <xf numFmtId="0" fontId="22" fillId="0" borderId="0" xfId="0" applyFont="1" applyAlignment="1">
      <alignment horizontal="left" vertical="center"/>
    </xf>
    <xf numFmtId="0" fontId="0" fillId="40" borderId="63" xfId="0" applyFill="1" applyBorder="1" applyAlignment="1">
      <alignment horizontal="center" vertical="center"/>
    </xf>
    <xf numFmtId="3" fontId="0" fillId="0" borderId="4" xfId="0" applyNumberFormat="1" applyBorder="1"/>
    <xf numFmtId="0" fontId="0" fillId="40" borderId="4" xfId="0" applyFill="1" applyBorder="1" applyAlignment="1">
      <alignment horizontal="right"/>
    </xf>
    <xf numFmtId="164" fontId="0" fillId="40" borderId="4" xfId="0" applyNumberFormat="1" applyFill="1" applyBorder="1"/>
    <xf numFmtId="0" fontId="26" fillId="39" borderId="0" xfId="0" applyFont="1" applyFill="1"/>
    <xf numFmtId="0" fontId="2" fillId="0" borderId="0" xfId="0" applyFont="1" applyAlignment="1">
      <alignment horizontal="center" vertical="center"/>
    </xf>
    <xf numFmtId="0" fontId="2" fillId="0" borderId="0" xfId="0" applyFont="1" applyAlignment="1">
      <alignment wrapText="1"/>
    </xf>
    <xf numFmtId="0" fontId="2" fillId="40" borderId="49" xfId="0" applyFont="1" applyFill="1" applyBorder="1" applyAlignment="1">
      <alignment horizontal="left" vertical="center" wrapText="1"/>
    </xf>
    <xf numFmtId="0" fontId="2" fillId="40" borderId="49" xfId="0" applyFont="1" applyFill="1" applyBorder="1" applyAlignment="1">
      <alignment vertical="center" wrapText="1"/>
    </xf>
    <xf numFmtId="0" fontId="0" fillId="40" borderId="34" xfId="0" applyFill="1" applyBorder="1" applyAlignment="1">
      <alignment vertical="center"/>
    </xf>
    <xf numFmtId="0" fontId="0" fillId="40" borderId="44" xfId="0" applyFill="1" applyBorder="1" applyAlignment="1">
      <alignment vertical="center"/>
    </xf>
    <xf numFmtId="0" fontId="0" fillId="40" borderId="32" xfId="0" applyFill="1" applyBorder="1" applyAlignment="1">
      <alignment vertical="center"/>
    </xf>
    <xf numFmtId="0" fontId="2" fillId="40" borderId="29" xfId="0" applyFont="1" applyFill="1" applyBorder="1" applyAlignment="1">
      <alignment vertical="top"/>
    </xf>
    <xf numFmtId="0" fontId="0" fillId="40" borderId="0" xfId="0" applyFill="1" applyAlignment="1">
      <alignment horizontal="center" vertical="top" wrapText="1"/>
    </xf>
    <xf numFmtId="0" fontId="0" fillId="40" borderId="0" xfId="0" applyFill="1" applyAlignment="1">
      <alignment horizontal="left" vertical="top"/>
    </xf>
    <xf numFmtId="2" fontId="2" fillId="40" borderId="0" xfId="0" applyNumberFormat="1" applyFont="1" applyFill="1"/>
    <xf numFmtId="0" fontId="0" fillId="40" borderId="41" xfId="0" applyFill="1" applyBorder="1" applyAlignment="1">
      <alignment horizontal="left" vertical="top"/>
    </xf>
    <xf numFmtId="0" fontId="2" fillId="39" borderId="28" xfId="0" applyFont="1" applyFill="1" applyBorder="1" applyAlignment="1">
      <alignment horizontal="left" vertical="top"/>
    </xf>
    <xf numFmtId="0" fontId="0" fillId="0" borderId="45" xfId="0" applyBorder="1" applyAlignment="1">
      <alignment horizontal="left" vertical="top" wrapText="1"/>
    </xf>
    <xf numFmtId="0" fontId="0" fillId="0" borderId="4" xfId="0" applyBorder="1" applyAlignment="1">
      <alignment horizontal="left"/>
    </xf>
    <xf numFmtId="2" fontId="0" fillId="40" borderId="4" xfId="0" applyNumberFormat="1" applyFill="1" applyBorder="1" applyAlignment="1">
      <alignment horizontal="right" vertical="center" wrapText="1"/>
    </xf>
    <xf numFmtId="0" fontId="22" fillId="39" borderId="49" xfId="0" applyFont="1" applyFill="1" applyBorder="1" applyAlignment="1">
      <alignment horizontal="left" vertical="top"/>
    </xf>
    <xf numFmtId="0" fontId="2" fillId="39" borderId="32" xfId="0" applyFont="1" applyFill="1" applyBorder="1"/>
    <xf numFmtId="0" fontId="0" fillId="40" borderId="42" xfId="0" applyFill="1" applyBorder="1"/>
    <xf numFmtId="0" fontId="0" fillId="40" borderId="51" xfId="0" applyFill="1" applyBorder="1"/>
    <xf numFmtId="0" fontId="33" fillId="0" borderId="34" xfId="0" applyFont="1" applyBorder="1" applyAlignment="1">
      <alignment vertical="top"/>
    </xf>
    <xf numFmtId="0" fontId="33" fillId="40" borderId="34" xfId="0" applyFont="1" applyFill="1" applyBorder="1" applyAlignment="1">
      <alignment vertical="center" wrapText="1"/>
    </xf>
    <xf numFmtId="0" fontId="33" fillId="40" borderId="29" xfId="0" applyFont="1" applyFill="1" applyBorder="1" applyAlignment="1">
      <alignment vertical="top"/>
    </xf>
    <xf numFmtId="0" fontId="3" fillId="0" borderId="39" xfId="0" applyFont="1" applyBorder="1" applyAlignment="1">
      <alignment wrapText="1"/>
    </xf>
    <xf numFmtId="0" fontId="36" fillId="0" borderId="7" xfId="0" applyFont="1" applyBorder="1" applyAlignment="1">
      <alignment horizontal="left" wrapText="1"/>
    </xf>
    <xf numFmtId="0" fontId="36" fillId="0" borderId="0" xfId="0" applyFont="1"/>
    <xf numFmtId="0" fontId="35" fillId="0" borderId="0" xfId="0" applyFont="1"/>
    <xf numFmtId="0" fontId="35" fillId="0" borderId="0" xfId="0" applyFont="1" applyAlignment="1">
      <alignment wrapText="1"/>
    </xf>
    <xf numFmtId="0" fontId="2" fillId="0" borderId="34" xfId="0" applyFont="1" applyBorder="1"/>
    <xf numFmtId="0" fontId="3" fillId="0" borderId="36" xfId="0" applyFont="1" applyBorder="1" applyAlignment="1">
      <alignment horizontal="left"/>
    </xf>
    <xf numFmtId="0" fontId="0" fillId="0" borderId="35" xfId="0" applyBorder="1" applyAlignment="1">
      <alignment vertical="center" wrapText="1"/>
    </xf>
    <xf numFmtId="0" fontId="2" fillId="0" borderId="44" xfId="0" applyFont="1" applyBorder="1" applyAlignment="1">
      <alignment vertical="top" wrapText="1"/>
    </xf>
    <xf numFmtId="0" fontId="0" fillId="0" borderId="43" xfId="0" applyBorder="1" applyAlignment="1">
      <alignment vertical="center" wrapText="1"/>
    </xf>
    <xf numFmtId="0" fontId="2" fillId="0" borderId="44" xfId="0" applyFont="1" applyBorder="1"/>
    <xf numFmtId="0" fontId="2" fillId="0" borderId="32" xfId="0" applyFont="1" applyBorder="1"/>
    <xf numFmtId="0" fontId="0" fillId="0" borderId="41" xfId="0" applyBorder="1"/>
    <xf numFmtId="0" fontId="0" fillId="0" borderId="42" xfId="0" applyBorder="1" applyAlignment="1">
      <alignment vertical="center" wrapText="1"/>
    </xf>
    <xf numFmtId="0" fontId="0" fillId="0" borderId="36" xfId="0" applyBorder="1"/>
    <xf numFmtId="0" fontId="0" fillId="0" borderId="42" xfId="0" applyBorder="1" applyAlignment="1">
      <alignment vertical="center"/>
    </xf>
    <xf numFmtId="0" fontId="0" fillId="0" borderId="0" xfId="0" applyAlignment="1">
      <alignment vertical="top" wrapText="1"/>
    </xf>
    <xf numFmtId="0" fontId="0" fillId="0" borderId="43" xfId="0" applyBorder="1" applyAlignment="1">
      <alignment vertical="top" wrapText="1"/>
    </xf>
    <xf numFmtId="0" fontId="2" fillId="44" borderId="43" xfId="0" applyFont="1" applyFill="1" applyBorder="1" applyAlignment="1">
      <alignment vertical="center"/>
    </xf>
    <xf numFmtId="0" fontId="2" fillId="40" borderId="46" xfId="0" applyFont="1" applyFill="1" applyBorder="1" applyAlignment="1">
      <alignment vertical="center" wrapText="1"/>
    </xf>
    <xf numFmtId="0" fontId="2" fillId="40" borderId="50" xfId="0" applyFont="1" applyFill="1" applyBorder="1" applyAlignment="1">
      <alignment vertical="center" wrapText="1"/>
    </xf>
    <xf numFmtId="0" fontId="22" fillId="0" borderId="0" xfId="0" applyFont="1" applyAlignment="1">
      <alignment vertical="center" wrapText="1"/>
    </xf>
    <xf numFmtId="0" fontId="26" fillId="37" borderId="0" xfId="0" applyFont="1" applyFill="1"/>
    <xf numFmtId="0" fontId="2" fillId="40" borderId="46" xfId="0" applyFont="1" applyFill="1" applyBorder="1" applyAlignment="1">
      <alignment horizontal="left" vertical="center" wrapText="1"/>
    </xf>
    <xf numFmtId="0" fontId="2" fillId="39" borderId="33" xfId="0" applyFont="1" applyFill="1" applyBorder="1" applyAlignment="1">
      <alignment horizontal="left" vertical="top"/>
    </xf>
    <xf numFmtId="0" fontId="0" fillId="0" borderId="40" xfId="0" applyBorder="1"/>
    <xf numFmtId="0" fontId="3" fillId="0" borderId="40" xfId="0" applyFont="1" applyBorder="1"/>
    <xf numFmtId="0" fontId="0" fillId="0" borderId="35" xfId="0" applyBorder="1"/>
    <xf numFmtId="0" fontId="0" fillId="0" borderId="29" xfId="0" applyBorder="1"/>
    <xf numFmtId="0" fontId="0" fillId="0" borderId="39" xfId="0" applyBorder="1"/>
    <xf numFmtId="0" fontId="0" fillId="0" borderId="39" xfId="0" applyBorder="1" applyAlignment="1">
      <alignment horizontal="left" wrapText="1"/>
    </xf>
    <xf numFmtId="0" fontId="0" fillId="0" borderId="39" xfId="0" applyBorder="1" applyAlignment="1">
      <alignment horizontal="left"/>
    </xf>
    <xf numFmtId="0" fontId="39" fillId="3" borderId="25" xfId="0" applyFont="1" applyFill="1" applyBorder="1"/>
    <xf numFmtId="0" fontId="35" fillId="0" borderId="21" xfId="0" applyFont="1" applyBorder="1" applyAlignment="1">
      <alignment vertical="center"/>
    </xf>
    <xf numFmtId="0" fontId="35" fillId="0" borderId="21" xfId="0" applyFont="1" applyBorder="1"/>
    <xf numFmtId="0" fontId="35" fillId="0" borderId="21" xfId="0" applyFont="1" applyBorder="1" applyAlignment="1">
      <alignment horizontal="left" vertical="center"/>
    </xf>
    <xf numFmtId="49" fontId="35" fillId="0" borderId="21" xfId="0" applyNumberFormat="1" applyFont="1" applyBorder="1"/>
    <xf numFmtId="0" fontId="35" fillId="0" borderId="21" xfId="0" applyFont="1" applyBorder="1" applyAlignment="1">
      <alignment wrapText="1"/>
    </xf>
    <xf numFmtId="0" fontId="39" fillId="3" borderId="21" xfId="0" applyFont="1" applyFill="1" applyBorder="1"/>
    <xf numFmtId="0" fontId="35" fillId="0" borderId="20" xfId="0" applyFont="1" applyBorder="1" applyAlignment="1">
      <alignment vertical="center" wrapText="1"/>
    </xf>
    <xf numFmtId="16" fontId="35" fillId="0" borderId="21" xfId="0" applyNumberFormat="1" applyFont="1" applyBorder="1"/>
    <xf numFmtId="0" fontId="35" fillId="3" borderId="21" xfId="0" applyFont="1" applyFill="1" applyBorder="1"/>
    <xf numFmtId="0" fontId="35" fillId="0" borderId="24" xfId="0" applyFont="1" applyBorder="1"/>
    <xf numFmtId="0" fontId="2" fillId="0" borderId="0" xfId="0" applyFont="1" applyAlignment="1">
      <alignment horizontal="center" wrapText="1"/>
    </xf>
    <xf numFmtId="0" fontId="35" fillId="0" borderId="0" xfId="0" applyFont="1" applyAlignment="1">
      <alignment horizontal="center"/>
    </xf>
    <xf numFmtId="0" fontId="22" fillId="0" borderId="0" xfId="0" applyFont="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40" borderId="41" xfId="0" applyFill="1" applyBorder="1" applyAlignment="1">
      <alignment horizontal="center" vertical="top" wrapText="1"/>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33" fillId="40" borderId="29" xfId="0" applyFont="1" applyFill="1" applyBorder="1" applyAlignment="1">
      <alignment vertical="center"/>
    </xf>
    <xf numFmtId="0" fontId="33" fillId="40" borderId="39" xfId="0" applyFont="1" applyFill="1" applyBorder="1" applyAlignment="1">
      <alignment vertical="center"/>
    </xf>
    <xf numFmtId="0" fontId="33" fillId="40" borderId="40" xfId="0" applyFont="1" applyFill="1" applyBorder="1" applyAlignment="1">
      <alignment vertical="center"/>
    </xf>
    <xf numFmtId="0" fontId="33" fillId="40" borderId="29" xfId="0" applyFont="1" applyFill="1" applyBorder="1" applyAlignment="1">
      <alignment vertical="center" wrapText="1"/>
    </xf>
    <xf numFmtId="0" fontId="33" fillId="40" borderId="39" xfId="0" applyFont="1" applyFill="1" applyBorder="1" applyAlignment="1">
      <alignment vertical="center" wrapText="1"/>
    </xf>
    <xf numFmtId="0" fontId="33" fillId="40" borderId="40" xfId="0" applyFont="1" applyFill="1" applyBorder="1" applyAlignment="1">
      <alignment vertical="center" wrapText="1"/>
    </xf>
    <xf numFmtId="0" fontId="0" fillId="40" borderId="65" xfId="0" applyFill="1" applyBorder="1" applyAlignment="1">
      <alignment horizontal="center" vertical="top" wrapText="1"/>
    </xf>
    <xf numFmtId="0" fontId="0" fillId="40" borderId="49" xfId="0" applyFill="1" applyBorder="1" applyAlignment="1">
      <alignment horizontal="center" vertical="top"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40" borderId="39" xfId="0" applyFill="1" applyBorder="1" applyAlignment="1">
      <alignment horizontal="center" vertical="center" wrapText="1"/>
    </xf>
    <xf numFmtId="0" fontId="0" fillId="40" borderId="40" xfId="0" applyFill="1" applyBorder="1" applyAlignment="1">
      <alignment horizontal="center" vertical="center" wrapText="1"/>
    </xf>
    <xf numFmtId="0" fontId="0" fillId="0" borderId="7" xfId="0" applyBorder="1" applyAlignment="1">
      <alignment horizontal="left" vertical="center" wrapText="1"/>
    </xf>
    <xf numFmtId="0" fontId="0" fillId="0" borderId="63" xfId="0" applyBorder="1" applyAlignment="1">
      <alignment horizontal="left" vertical="center" wrapText="1"/>
    </xf>
    <xf numFmtId="0" fontId="0" fillId="41" borderId="5" xfId="0" applyFill="1" applyBorder="1" applyAlignment="1">
      <alignment horizontal="left" vertical="center"/>
    </xf>
    <xf numFmtId="0" fontId="0" fillId="41" borderId="64" xfId="0" applyFill="1" applyBorder="1" applyAlignment="1">
      <alignment horizontal="left"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41" borderId="49" xfId="0" applyFill="1" applyBorder="1" applyAlignment="1">
      <alignment horizontal="left" vertical="center"/>
    </xf>
    <xf numFmtId="0" fontId="0" fillId="41" borderId="49" xfId="0" applyFill="1" applyBorder="1" applyAlignment="1">
      <alignment horizontal="left" vertical="center" wrapText="1"/>
    </xf>
    <xf numFmtId="0" fontId="0" fillId="0" borderId="52" xfId="0" applyBorder="1" applyAlignment="1">
      <alignment horizontal="left" vertical="center"/>
    </xf>
    <xf numFmtId="0" fontId="0" fillId="0" borderId="45" xfId="0" applyBorder="1" applyAlignment="1">
      <alignment horizontal="left" vertical="center"/>
    </xf>
    <xf numFmtId="0" fontId="0" fillId="40" borderId="49" xfId="0" applyFill="1" applyBorder="1" applyAlignment="1">
      <alignment horizontal="left" vertical="center"/>
    </xf>
    <xf numFmtId="0" fontId="0" fillId="40" borderId="5" xfId="0" applyFill="1" applyBorder="1" applyAlignment="1">
      <alignment horizontal="left" vertical="center"/>
    </xf>
    <xf numFmtId="0" fontId="0" fillId="40" borderId="64" xfId="0" applyFill="1" applyBorder="1" applyAlignment="1">
      <alignment horizontal="left" vertical="center"/>
    </xf>
    <xf numFmtId="0" fontId="3" fillId="0" borderId="29" xfId="0" applyFont="1" applyBorder="1" applyAlignment="1">
      <alignment horizontal="left" wrapText="1"/>
    </xf>
    <xf numFmtId="0" fontId="3" fillId="0" borderId="39" xfId="0" applyFont="1" applyBorder="1" applyAlignment="1">
      <alignment horizontal="left" wrapText="1"/>
    </xf>
    <xf numFmtId="0" fontId="36" fillId="0" borderId="32" xfId="0" applyFont="1" applyBorder="1" applyAlignment="1">
      <alignment horizontal="left" wrapText="1"/>
    </xf>
    <xf numFmtId="0" fontId="36" fillId="0" borderId="41" xfId="0" applyFont="1" applyBorder="1" applyAlignment="1">
      <alignment horizontal="left" wrapText="1"/>
    </xf>
    <xf numFmtId="0" fontId="36" fillId="0" borderId="42" xfId="0" applyFont="1" applyBorder="1" applyAlignment="1">
      <alignment horizontal="left" wrapText="1"/>
    </xf>
    <xf numFmtId="0" fontId="22" fillId="0" borderId="29" xfId="0" applyFont="1" applyBorder="1" applyAlignment="1">
      <alignment horizontal="left" vertical="top" wrapText="1"/>
    </xf>
    <xf numFmtId="0" fontId="22" fillId="0" borderId="39" xfId="0" applyFont="1" applyBorder="1" applyAlignment="1">
      <alignment horizontal="left" vertical="top" wrapText="1"/>
    </xf>
    <xf numFmtId="0" fontId="28" fillId="2" borderId="34"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2" xfId="0" applyFont="1" applyFill="1" applyBorder="1" applyAlignment="1">
      <alignment horizontal="center" vertical="center"/>
    </xf>
    <xf numFmtId="0" fontId="28" fillId="2" borderId="41" xfId="0" applyFont="1" applyFill="1" applyBorder="1" applyAlignment="1">
      <alignment horizontal="center" vertical="center"/>
    </xf>
    <xf numFmtId="0" fontId="28" fillId="2" borderId="42" xfId="0" applyFont="1" applyFill="1" applyBorder="1" applyAlignment="1">
      <alignment horizontal="center" vertical="center"/>
    </xf>
    <xf numFmtId="0" fontId="28" fillId="2" borderId="37" xfId="0" applyFont="1" applyFill="1" applyBorder="1" applyAlignment="1">
      <alignment horizontal="center" vertical="center" wrapText="1"/>
    </xf>
    <xf numFmtId="0" fontId="28" fillId="2" borderId="33"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9" fillId="2" borderId="20" xfId="0" applyFont="1" applyFill="1" applyBorder="1" applyAlignment="1" applyProtection="1">
      <alignment horizontal="left" vertical="center" wrapText="1"/>
      <protection locked="0"/>
    </xf>
    <xf numFmtId="0" fontId="30" fillId="0" borderId="1" xfId="0" applyFont="1" applyBorder="1" applyAlignment="1">
      <alignment horizontal="center" vertical="center" wrapText="1"/>
    </xf>
    <xf numFmtId="0" fontId="38" fillId="2" borderId="37"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7" fillId="3" borderId="0" xfId="0" applyFont="1" applyFill="1" applyAlignment="1">
      <alignment horizontal="center" vertical="center" wrapText="1"/>
    </xf>
    <xf numFmtId="0" fontId="3" fillId="0" borderId="0" xfId="0" applyFont="1" applyAlignment="1">
      <alignment horizontal="center" wrapText="1"/>
    </xf>
  </cellXfs>
  <cellStyles count="42">
    <cellStyle name="20 % – uthevingsfarge 1" xfId="19" builtinId="30" customBuiltin="1"/>
    <cellStyle name="20 % – uthevingsfarge 2" xfId="23" builtinId="34" customBuiltin="1"/>
    <cellStyle name="20 % – uthevingsfarge 3" xfId="27" builtinId="38" customBuiltin="1"/>
    <cellStyle name="20 % – uthevingsfarge 4" xfId="31" builtinId="42" customBuiltin="1"/>
    <cellStyle name="20 % – uthevingsfarge 5" xfId="35" builtinId="46" customBuiltin="1"/>
    <cellStyle name="20 % – uthevingsfarge 6" xfId="39" builtinId="50" customBuiltin="1"/>
    <cellStyle name="40 % – uthevingsfarge 1" xfId="20" builtinId="31" customBuiltin="1"/>
    <cellStyle name="40 % – uthevingsfarge 2" xfId="24" builtinId="35" customBuiltin="1"/>
    <cellStyle name="40 % – uthevingsfarge 3" xfId="28" builtinId="39" customBuiltin="1"/>
    <cellStyle name="40 % – uthevingsfarge 4" xfId="32" builtinId="43" customBuiltin="1"/>
    <cellStyle name="40 % – uthevingsfarge 5" xfId="36" builtinId="47" customBuiltin="1"/>
    <cellStyle name="40 % – uthevingsfarge 6" xfId="40" builtinId="51" customBuiltin="1"/>
    <cellStyle name="60 % – uthevingsfarge 1" xfId="21" builtinId="32" customBuiltin="1"/>
    <cellStyle name="60 % – uthevingsfarge 2" xfId="25" builtinId="36" customBuiltin="1"/>
    <cellStyle name="60 % – uthevingsfarge 3" xfId="29" builtinId="40" customBuiltin="1"/>
    <cellStyle name="60 % – uthevingsfarge 4" xfId="33" builtinId="44" customBuiltin="1"/>
    <cellStyle name="60 % – uthevingsfarge 5" xfId="37" builtinId="48" customBuiltin="1"/>
    <cellStyle name="60 % – uthevingsfarge 6" xfId="41" builtinId="52" customBuiltin="1"/>
    <cellStyle name="Beregning" xfId="11" builtinId="22" customBuiltin="1"/>
    <cellStyle name="Dårlig" xfId="7" builtinId="27" customBuiltin="1"/>
    <cellStyle name="Forklarende tekst" xfId="16" builtinId="53" customBuiltin="1"/>
    <cellStyle name="God" xfId="6" builtinId="26" customBuiltin="1"/>
    <cellStyle name="Inndata" xfId="9" builtinId="20" customBuiltin="1"/>
    <cellStyle name="Koblet celle" xfId="12" builtinId="24" customBuiltin="1"/>
    <cellStyle name="Kontrollcelle" xfId="13" builtinId="23" customBuiltin="1"/>
    <cellStyle name="Merknad" xfId="15" builtinId="10" customBuiltin="1"/>
    <cellStyle name="Normal" xfId="0" builtinId="0"/>
    <cellStyle name="Nøytral" xfId="8" builtinId="28" customBuiltin="1"/>
    <cellStyle name="Overskrift 1" xfId="2" builtinId="16" customBuiltin="1"/>
    <cellStyle name="Overskrift 2" xfId="3" builtinId="17" customBuiltin="1"/>
    <cellStyle name="Overskrift 3" xfId="4" builtinId="18" customBuiltin="1"/>
    <cellStyle name="Overskrift 4" xfId="5" builtinId="19" customBuiltin="1"/>
    <cellStyle name="Tittel" xfId="1" builtinId="15" customBuiltin="1"/>
    <cellStyle name="Totalt" xfId="17" builtinId="25" customBuiltin="1"/>
    <cellStyle name="Utdata" xfId="10" builtinId="21" customBuiltin="1"/>
    <cellStyle name="Uthevingsfarge1" xfId="18" builtinId="29" customBuiltin="1"/>
    <cellStyle name="Uthevingsfarge2" xfId="22" builtinId="33" customBuiltin="1"/>
    <cellStyle name="Uthevingsfarge3" xfId="26" builtinId="37" customBuiltin="1"/>
    <cellStyle name="Uthevingsfarge4" xfId="30" builtinId="41" customBuiltin="1"/>
    <cellStyle name="Uthevingsfarge5" xfId="34" builtinId="45" customBuiltin="1"/>
    <cellStyle name="Uthevingsfarge6" xfId="38" builtinId="49" customBuiltin="1"/>
    <cellStyle name="Varseltekst" xfId="14" builtinId="11" customBuiltin="1"/>
  </cellStyles>
  <dxfs count="13">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
      <font>
        <color rgb="FFFF0000"/>
      </font>
      <fill>
        <patternFill patternType="none">
          <bgColor auto="1"/>
        </patternFill>
      </fill>
    </dxf>
    <dxf>
      <font>
        <color rgb="FF006100"/>
      </font>
      <fill>
        <patternFill>
          <bgColor rgb="FFC6EFCE"/>
        </patternFill>
      </fill>
    </dxf>
    <dxf>
      <font>
        <color rgb="FF9C0006"/>
      </font>
      <fill>
        <patternFill>
          <bgColor rgb="FFFFC7CE"/>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tabColor rgb="FFFF0000"/>
  </sheetPr>
  <dimension ref="B1:S27"/>
  <sheetViews>
    <sheetView workbookViewId="0"/>
  </sheetViews>
  <sheetFormatPr baseColWidth="10" defaultRowHeight="15" x14ac:dyDescent="0.25"/>
  <cols>
    <col min="1" max="1" width="1.5703125" customWidth="1"/>
    <col min="2" max="2" width="44.85546875" bestFit="1" customWidth="1"/>
    <col min="3" max="3" width="9.85546875" customWidth="1"/>
    <col min="4" max="4" width="129" style="98" customWidth="1"/>
  </cols>
  <sheetData>
    <row r="1" spans="2:19" ht="21" x14ac:dyDescent="0.35">
      <c r="B1" s="100" t="s">
        <v>410</v>
      </c>
      <c r="D1" s="14" t="s">
        <v>282</v>
      </c>
      <c r="F1" s="14"/>
      <c r="G1" s="14"/>
      <c r="H1" s="14"/>
      <c r="I1" s="14"/>
      <c r="J1" s="14"/>
      <c r="K1" s="14"/>
      <c r="L1" s="14"/>
      <c r="M1" s="14"/>
      <c r="N1" s="14"/>
      <c r="O1" s="14"/>
      <c r="P1" s="14"/>
      <c r="Q1" s="14"/>
      <c r="R1" s="14"/>
      <c r="S1" s="14"/>
    </row>
    <row r="2" spans="2:19" ht="19.5" thickBot="1" x14ac:dyDescent="0.35">
      <c r="E2" s="14"/>
      <c r="F2" s="14"/>
      <c r="G2" s="14"/>
      <c r="H2" s="14"/>
      <c r="I2" s="14"/>
      <c r="J2" s="14"/>
      <c r="K2" s="14"/>
      <c r="L2" s="14"/>
      <c r="M2" s="14"/>
      <c r="N2" s="14"/>
      <c r="O2" s="14"/>
      <c r="P2" s="14"/>
      <c r="Q2" s="14"/>
      <c r="R2" s="14"/>
      <c r="S2" s="14"/>
    </row>
    <row r="3" spans="2:19" ht="18.75" x14ac:dyDescent="0.3">
      <c r="B3" s="272" t="s">
        <v>412</v>
      </c>
      <c r="C3" s="273"/>
      <c r="D3" s="274" t="s">
        <v>590</v>
      </c>
    </row>
    <row r="4" spans="2:19" ht="30" x14ac:dyDescent="0.25">
      <c r="B4" s="275" t="s">
        <v>411</v>
      </c>
      <c r="D4" s="276" t="s">
        <v>591</v>
      </c>
    </row>
    <row r="5" spans="2:19" ht="18.75" x14ac:dyDescent="0.3">
      <c r="B5" s="277" t="s">
        <v>417</v>
      </c>
      <c r="D5" s="285" t="s">
        <v>565</v>
      </c>
      <c r="E5" s="14"/>
      <c r="F5" s="14"/>
      <c r="G5" s="14"/>
      <c r="H5" s="14"/>
      <c r="I5" s="14"/>
      <c r="J5" s="14"/>
      <c r="K5" s="14"/>
      <c r="L5" s="14"/>
      <c r="M5" s="14"/>
      <c r="N5" s="14"/>
      <c r="O5" s="14"/>
      <c r="P5" s="14"/>
      <c r="Q5" s="14"/>
      <c r="R5" s="14"/>
      <c r="S5" s="14"/>
    </row>
    <row r="6" spans="2:19" ht="64.5" customHeight="1" x14ac:dyDescent="0.25">
      <c r="B6" s="275" t="s">
        <v>592</v>
      </c>
      <c r="D6" s="284" t="s">
        <v>593</v>
      </c>
      <c r="E6" s="283"/>
      <c r="F6" s="283"/>
      <c r="G6" s="283"/>
      <c r="H6" s="283"/>
      <c r="I6" s="283"/>
      <c r="J6" s="283"/>
      <c r="K6" s="283"/>
      <c r="L6" s="283"/>
      <c r="M6" s="283"/>
      <c r="N6" s="283"/>
      <c r="O6" s="283"/>
      <c r="P6" s="283"/>
      <c r="Q6" s="283"/>
      <c r="R6" s="283"/>
    </row>
    <row r="7" spans="2:19" ht="19.5" customHeight="1" x14ac:dyDescent="0.25">
      <c r="B7" s="275" t="s">
        <v>413</v>
      </c>
      <c r="D7" s="276" t="s">
        <v>566</v>
      </c>
      <c r="E7" s="96"/>
      <c r="F7" s="96"/>
      <c r="G7" s="96"/>
      <c r="H7" s="96"/>
      <c r="I7" s="96"/>
      <c r="J7" s="96"/>
      <c r="K7" s="96"/>
      <c r="L7" s="96"/>
      <c r="M7" s="96"/>
      <c r="N7" s="96"/>
      <c r="O7" s="96"/>
      <c r="P7" s="96"/>
      <c r="Q7" s="96"/>
      <c r="R7" s="96"/>
    </row>
    <row r="8" spans="2:19" ht="60" x14ac:dyDescent="0.25">
      <c r="B8" s="277" t="s">
        <v>409</v>
      </c>
      <c r="D8" s="276" t="s">
        <v>414</v>
      </c>
    </row>
    <row r="9" spans="2:19" ht="30.75" thickBot="1" x14ac:dyDescent="0.3">
      <c r="B9" s="278" t="s">
        <v>283</v>
      </c>
      <c r="C9" s="279"/>
      <c r="D9" s="280" t="s">
        <v>415</v>
      </c>
    </row>
    <row r="10" spans="2:19" ht="15.75" thickBot="1" x14ac:dyDescent="0.3">
      <c r="D10" s="97"/>
    </row>
    <row r="11" spans="2:19" x14ac:dyDescent="0.25">
      <c r="B11" s="272" t="s">
        <v>406</v>
      </c>
      <c r="C11" s="281"/>
      <c r="D11" s="274"/>
    </row>
    <row r="12" spans="2:19" ht="30" x14ac:dyDescent="0.25">
      <c r="B12" s="277" t="s">
        <v>572</v>
      </c>
      <c r="D12" s="276" t="s">
        <v>589</v>
      </c>
    </row>
    <row r="13" spans="2:19" ht="30" x14ac:dyDescent="0.25">
      <c r="B13" s="277" t="s">
        <v>573</v>
      </c>
      <c r="D13" s="276" t="s">
        <v>594</v>
      </c>
    </row>
    <row r="14" spans="2:19" ht="30" x14ac:dyDescent="0.25">
      <c r="B14" s="277" t="s">
        <v>574</v>
      </c>
      <c r="D14" s="276" t="s">
        <v>594</v>
      </c>
    </row>
    <row r="15" spans="2:19" ht="30" x14ac:dyDescent="0.25">
      <c r="B15" s="277" t="s">
        <v>575</v>
      </c>
      <c r="D15" s="276" t="s">
        <v>594</v>
      </c>
    </row>
    <row r="16" spans="2:19" ht="45" x14ac:dyDescent="0.25">
      <c r="B16" s="277" t="s">
        <v>576</v>
      </c>
      <c r="D16" s="276" t="s">
        <v>595</v>
      </c>
    </row>
    <row r="17" spans="2:4" ht="75" x14ac:dyDescent="0.25">
      <c r="B17" s="277" t="s">
        <v>407</v>
      </c>
      <c r="D17" s="276" t="s">
        <v>567</v>
      </c>
    </row>
    <row r="18" spans="2:4" ht="45" x14ac:dyDescent="0.25">
      <c r="B18" s="277" t="s">
        <v>582</v>
      </c>
      <c r="D18" s="276" t="s">
        <v>568</v>
      </c>
    </row>
    <row r="19" spans="2:4" ht="45" x14ac:dyDescent="0.25">
      <c r="B19" s="277" t="s">
        <v>583</v>
      </c>
      <c r="D19" s="276" t="s">
        <v>577</v>
      </c>
    </row>
    <row r="20" spans="2:4" ht="45" x14ac:dyDescent="0.25">
      <c r="B20" s="277" t="s">
        <v>584</v>
      </c>
      <c r="D20" s="276" t="s">
        <v>578</v>
      </c>
    </row>
    <row r="21" spans="2:4" ht="18.75" customHeight="1" thickBot="1" x14ac:dyDescent="0.3">
      <c r="B21" s="278" t="s">
        <v>408</v>
      </c>
      <c r="C21" s="279"/>
      <c r="D21" s="282" t="s">
        <v>416</v>
      </c>
    </row>
    <row r="22" spans="2:4" x14ac:dyDescent="0.25">
      <c r="B22" s="1"/>
    </row>
    <row r="24" spans="2:4" x14ac:dyDescent="0.25">
      <c r="B24" s="1"/>
    </row>
    <row r="27" spans="2:4" x14ac:dyDescent="0.25">
      <c r="B27" s="1"/>
    </row>
  </sheetData>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Q84"/>
  <sheetViews>
    <sheetView tabSelected="1" zoomScale="90" zoomScaleNormal="90" workbookViewId="0">
      <selection activeCell="B3" sqref="B3:H3"/>
    </sheetView>
  </sheetViews>
  <sheetFormatPr baseColWidth="10" defaultColWidth="8.7109375" defaultRowHeight="15" x14ac:dyDescent="0.25"/>
  <cols>
    <col min="1" max="1" width="10.570312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s="6" customFormat="1" ht="21" x14ac:dyDescent="0.25">
      <c r="B1" s="237" t="s">
        <v>434</v>
      </c>
      <c r="J1" s="6" t="str">
        <f>""</f>
        <v/>
      </c>
    </row>
    <row r="2" spans="1:15" s="6" customFormat="1" ht="9" customHeight="1" x14ac:dyDescent="0.25">
      <c r="A2" s="13"/>
      <c r="C2" s="13"/>
      <c r="D2" s="13"/>
      <c r="E2" s="12"/>
      <c r="F2" s="13"/>
      <c r="G2" s="13"/>
      <c r="H2" s="13"/>
      <c r="I2" s="13"/>
    </row>
    <row r="3" spans="1:15" s="6" customFormat="1" ht="53.25" customHeight="1" x14ac:dyDescent="0.25">
      <c r="A3" s="13"/>
      <c r="B3" s="312" t="s">
        <v>616</v>
      </c>
      <c r="C3" s="312"/>
      <c r="D3" s="312"/>
      <c r="E3" s="312"/>
      <c r="F3" s="312"/>
      <c r="G3" s="312"/>
      <c r="H3" s="312"/>
      <c r="I3" s="238"/>
    </row>
    <row r="4" spans="1:15" ht="15.75" thickBot="1" x14ac:dyDescent="0.3">
      <c r="C4" s="15" t="s">
        <v>380</v>
      </c>
      <c r="D4" s="15" t="s">
        <v>380</v>
      </c>
      <c r="E4" s="15"/>
      <c r="F4" s="15" t="s">
        <v>380</v>
      </c>
      <c r="G4" s="15" t="s">
        <v>380</v>
      </c>
    </row>
    <row r="5" spans="1:15" ht="73.5" customHeight="1" thickBot="1" x14ac:dyDescent="0.3">
      <c r="A5" s="286" t="s">
        <v>418</v>
      </c>
      <c r="B5" s="246" t="s">
        <v>156</v>
      </c>
      <c r="C5" s="247" t="s">
        <v>598</v>
      </c>
      <c r="D5" s="101" t="s">
        <v>599</v>
      </c>
      <c r="E5" s="101" t="s">
        <v>581</v>
      </c>
      <c r="F5" s="247" t="s">
        <v>600</v>
      </c>
      <c r="G5" s="247" t="s">
        <v>601</v>
      </c>
      <c r="H5" s="247" t="s">
        <v>402</v>
      </c>
      <c r="I5" s="247" t="s">
        <v>403</v>
      </c>
      <c r="J5" s="287" t="s">
        <v>373</v>
      </c>
    </row>
    <row r="6" spans="1:15" ht="15.75" thickBot="1" x14ac:dyDescent="0.3">
      <c r="A6" s="324" t="s">
        <v>483</v>
      </c>
      <c r="B6" s="325"/>
      <c r="C6" s="325"/>
      <c r="D6" s="325"/>
      <c r="E6" s="325"/>
      <c r="F6" s="325"/>
      <c r="G6" s="325"/>
      <c r="H6" s="325"/>
      <c r="I6" s="325"/>
      <c r="J6" s="326"/>
    </row>
    <row r="7" spans="1:15" ht="15" customHeight="1" x14ac:dyDescent="0.25">
      <c r="A7" s="248" t="s">
        <v>120</v>
      </c>
      <c r="B7" s="48" t="s">
        <v>121</v>
      </c>
      <c r="C7" s="319" t="s">
        <v>377</v>
      </c>
      <c r="D7" s="28">
        <v>990</v>
      </c>
      <c r="E7" s="29" t="s">
        <v>270</v>
      </c>
      <c r="F7" s="182">
        <f t="shared" ref="F7:F44" si="0">+IFERROR(VLOOKUP(E7,Helse_grenser,2),0)</f>
        <v>0</v>
      </c>
      <c r="G7" s="182">
        <f t="shared" ref="G7:G44" si="1">+IFERROR(VLOOKUP(E7,Helse_grenser,3),0)</f>
        <v>0</v>
      </c>
      <c r="H7" s="183">
        <f>IFERROR(D7/F7,0)</f>
        <v>0</v>
      </c>
      <c r="I7" s="183">
        <f>IFERROR(D7/G7,0)</f>
        <v>0</v>
      </c>
      <c r="J7" s="19" t="s">
        <v>275</v>
      </c>
    </row>
    <row r="8" spans="1:15" ht="15" customHeight="1" x14ac:dyDescent="0.25">
      <c r="A8" s="249"/>
      <c r="B8" s="49" t="s">
        <v>121</v>
      </c>
      <c r="C8" s="320"/>
      <c r="D8" s="26">
        <v>10</v>
      </c>
      <c r="E8" s="27" t="s">
        <v>262</v>
      </c>
      <c r="F8" s="71">
        <f t="shared" si="0"/>
        <v>5</v>
      </c>
      <c r="G8" s="71">
        <f t="shared" si="1"/>
        <v>20</v>
      </c>
      <c r="H8" s="186">
        <f t="shared" ref="H8:H44" si="2">IFERROR(D8/F8,0)</f>
        <v>2</v>
      </c>
      <c r="I8" s="186">
        <f t="shared" ref="I8:I44" si="3">IFERROR(D8/G8,0)</f>
        <v>0.5</v>
      </c>
      <c r="J8" s="21" t="s">
        <v>376</v>
      </c>
    </row>
    <row r="9" spans="1:15" ht="15" customHeight="1" x14ac:dyDescent="0.25">
      <c r="A9" s="249"/>
      <c r="B9" s="49"/>
      <c r="C9" s="320"/>
      <c r="D9" s="26"/>
      <c r="E9" s="27"/>
      <c r="F9" s="71">
        <f t="shared" si="0"/>
        <v>0</v>
      </c>
      <c r="G9" s="71">
        <f t="shared" si="1"/>
        <v>0</v>
      </c>
      <c r="H9" s="186">
        <f t="shared" si="2"/>
        <v>0</v>
      </c>
      <c r="I9" s="186">
        <f t="shared" si="3"/>
        <v>0</v>
      </c>
      <c r="J9" s="21" t="s">
        <v>376</v>
      </c>
    </row>
    <row r="10" spans="1:15" ht="15" customHeight="1" x14ac:dyDescent="0.25">
      <c r="A10" s="249"/>
      <c r="B10" s="49"/>
      <c r="C10" s="321"/>
      <c r="D10" s="32"/>
      <c r="E10" s="27"/>
      <c r="F10" s="188">
        <f t="shared" si="0"/>
        <v>0</v>
      </c>
      <c r="G10" s="188">
        <f t="shared" si="1"/>
        <v>0</v>
      </c>
      <c r="H10" s="186">
        <f t="shared" si="2"/>
        <v>0</v>
      </c>
      <c r="I10" s="186">
        <f t="shared" si="3"/>
        <v>0</v>
      </c>
      <c r="J10" s="53"/>
    </row>
    <row r="11" spans="1:15" ht="15" customHeight="1" thickBot="1" x14ac:dyDescent="0.3">
      <c r="A11" s="249"/>
      <c r="B11" s="52"/>
      <c r="C11" s="321"/>
      <c r="D11" s="32"/>
      <c r="E11" s="33"/>
      <c r="F11" s="188">
        <f t="shared" si="0"/>
        <v>0</v>
      </c>
      <c r="G11" s="188">
        <f t="shared" si="1"/>
        <v>0</v>
      </c>
      <c r="H11" s="189">
        <f t="shared" si="2"/>
        <v>0</v>
      </c>
      <c r="I11" s="189">
        <f t="shared" si="3"/>
        <v>0</v>
      </c>
      <c r="J11" s="53" t="s">
        <v>376</v>
      </c>
    </row>
    <row r="12" spans="1:15" ht="15" customHeight="1" x14ac:dyDescent="0.25">
      <c r="A12" s="249"/>
      <c r="B12" s="48" t="s">
        <v>145</v>
      </c>
      <c r="C12" s="319" t="s">
        <v>378</v>
      </c>
      <c r="D12" s="28">
        <v>1</v>
      </c>
      <c r="E12" s="29" t="s">
        <v>262</v>
      </c>
      <c r="F12" s="182">
        <f t="shared" si="0"/>
        <v>5</v>
      </c>
      <c r="G12" s="182">
        <f t="shared" si="1"/>
        <v>20</v>
      </c>
      <c r="H12" s="183">
        <f>IFERROR(D12/F12,0)</f>
        <v>0.2</v>
      </c>
      <c r="I12" s="183">
        <f>IFERROR(D12/G12,0)</f>
        <v>0.05</v>
      </c>
      <c r="J12" s="19" t="s">
        <v>275</v>
      </c>
      <c r="O12" s="25"/>
    </row>
    <row r="13" spans="1:15" ht="15" customHeight="1" x14ac:dyDescent="0.25">
      <c r="A13" s="249"/>
      <c r="B13" s="49"/>
      <c r="C13" s="322"/>
      <c r="D13" s="240">
        <v>10</v>
      </c>
      <c r="E13" s="258"/>
      <c r="F13" s="241">
        <f t="shared" si="0"/>
        <v>0</v>
      </c>
      <c r="G13" s="241">
        <f t="shared" si="1"/>
        <v>0</v>
      </c>
      <c r="H13" s="259">
        <f>IFERROR(D13/F13,0)</f>
        <v>0</v>
      </c>
      <c r="I13" s="259">
        <f>IFERROR(D13/G13,0)</f>
        <v>0</v>
      </c>
      <c r="J13" s="67"/>
      <c r="O13" s="25"/>
    </row>
    <row r="14" spans="1:15" ht="15" customHeight="1" x14ac:dyDescent="0.25">
      <c r="A14" s="249"/>
      <c r="B14" s="49"/>
      <c r="C14" s="320"/>
      <c r="D14" s="26">
        <v>1</v>
      </c>
      <c r="E14" s="27"/>
      <c r="F14" s="71">
        <f t="shared" si="0"/>
        <v>0</v>
      </c>
      <c r="G14" s="71">
        <f t="shared" si="1"/>
        <v>0</v>
      </c>
      <c r="H14" s="186">
        <f t="shared" si="2"/>
        <v>0</v>
      </c>
      <c r="I14" s="186">
        <f t="shared" si="3"/>
        <v>0</v>
      </c>
      <c r="J14" s="21" t="s">
        <v>376</v>
      </c>
      <c r="O14" s="25"/>
    </row>
    <row r="15" spans="1:15" ht="15" customHeight="1" x14ac:dyDescent="0.25">
      <c r="A15" s="249"/>
      <c r="B15" s="49"/>
      <c r="C15" s="320"/>
      <c r="D15" s="26"/>
      <c r="E15" s="27"/>
      <c r="F15" s="71">
        <f t="shared" si="0"/>
        <v>0</v>
      </c>
      <c r="G15" s="71">
        <f t="shared" si="1"/>
        <v>0</v>
      </c>
      <c r="H15" s="186">
        <f t="shared" si="2"/>
        <v>0</v>
      </c>
      <c r="I15" s="186">
        <f t="shared" si="3"/>
        <v>0</v>
      </c>
      <c r="J15" s="21" t="s">
        <v>376</v>
      </c>
      <c r="O15" s="25"/>
    </row>
    <row r="16" spans="1:15" ht="15" customHeight="1" thickBot="1" x14ac:dyDescent="0.3">
      <c r="A16" s="249"/>
      <c r="B16" s="50"/>
      <c r="C16" s="323"/>
      <c r="D16" s="30"/>
      <c r="E16" s="31"/>
      <c r="F16" s="72">
        <f t="shared" si="0"/>
        <v>0</v>
      </c>
      <c r="G16" s="72">
        <f t="shared" si="1"/>
        <v>0</v>
      </c>
      <c r="H16" s="192">
        <f t="shared" si="2"/>
        <v>0</v>
      </c>
      <c r="I16" s="192">
        <f t="shared" si="3"/>
        <v>0</v>
      </c>
      <c r="J16" s="51" t="s">
        <v>376</v>
      </c>
      <c r="O16" s="25"/>
    </row>
    <row r="17" spans="1:17" ht="15" customHeight="1" thickBot="1" x14ac:dyDescent="0.3">
      <c r="A17" s="250"/>
      <c r="B17" s="54"/>
      <c r="C17" s="11" t="s">
        <v>379</v>
      </c>
      <c r="D17" s="34"/>
      <c r="E17" s="35"/>
      <c r="F17" s="195">
        <f t="shared" si="0"/>
        <v>0</v>
      </c>
      <c r="G17" s="195">
        <f t="shared" si="1"/>
        <v>0</v>
      </c>
      <c r="H17" s="196">
        <f t="shared" si="2"/>
        <v>0</v>
      </c>
      <c r="I17" s="196">
        <f t="shared" si="3"/>
        <v>0</v>
      </c>
      <c r="J17" s="55"/>
      <c r="O17" s="25"/>
    </row>
    <row r="18" spans="1:17" ht="15" customHeight="1" x14ac:dyDescent="0.25">
      <c r="A18" s="197" t="s">
        <v>157</v>
      </c>
      <c r="B18" s="48" t="s">
        <v>126</v>
      </c>
      <c r="C18" s="319" t="s">
        <v>374</v>
      </c>
      <c r="D18" s="39">
        <v>1</v>
      </c>
      <c r="E18" s="40" t="s">
        <v>268</v>
      </c>
      <c r="F18" s="182">
        <f t="shared" si="0"/>
        <v>2500</v>
      </c>
      <c r="G18" s="182">
        <f t="shared" si="1"/>
        <v>25000</v>
      </c>
      <c r="H18" s="183">
        <f t="shared" si="2"/>
        <v>4.0000000000000002E-4</v>
      </c>
      <c r="I18" s="183">
        <f t="shared" si="3"/>
        <v>4.0000000000000003E-5</v>
      </c>
      <c r="J18" s="19" t="s">
        <v>275</v>
      </c>
      <c r="O18" s="25"/>
    </row>
    <row r="19" spans="1:17" ht="15" customHeight="1" x14ac:dyDescent="0.25">
      <c r="A19" s="184"/>
      <c r="B19" s="49" t="s">
        <v>155</v>
      </c>
      <c r="C19" s="320"/>
      <c r="D19" s="36">
        <v>10</v>
      </c>
      <c r="E19" s="37" t="s">
        <v>261</v>
      </c>
      <c r="F19" s="71">
        <f t="shared" si="0"/>
        <v>50</v>
      </c>
      <c r="G19" s="71">
        <f t="shared" si="1"/>
        <v>200</v>
      </c>
      <c r="H19" s="186">
        <f t="shared" si="2"/>
        <v>0.2</v>
      </c>
      <c r="I19" s="186">
        <f t="shared" si="3"/>
        <v>0.05</v>
      </c>
      <c r="J19" s="21"/>
    </row>
    <row r="20" spans="1:17" ht="15" customHeight="1" x14ac:dyDescent="0.25">
      <c r="A20" s="200"/>
      <c r="B20" s="49" t="s">
        <v>140</v>
      </c>
      <c r="C20" s="320"/>
      <c r="D20" s="38">
        <v>100</v>
      </c>
      <c r="E20" s="17" t="s">
        <v>261</v>
      </c>
      <c r="F20" s="71">
        <f t="shared" si="0"/>
        <v>50</v>
      </c>
      <c r="G20" s="71">
        <f t="shared" si="1"/>
        <v>200</v>
      </c>
      <c r="H20" s="186">
        <f t="shared" si="2"/>
        <v>2</v>
      </c>
      <c r="I20" s="186">
        <f t="shared" si="3"/>
        <v>0.5</v>
      </c>
      <c r="J20" s="21"/>
      <c r="O20" s="25"/>
    </row>
    <row r="21" spans="1:17" ht="15" customHeight="1" thickBot="1" x14ac:dyDescent="0.3">
      <c r="A21" s="200"/>
      <c r="B21" s="52" t="s">
        <v>141</v>
      </c>
      <c r="C21" s="321"/>
      <c r="D21" s="43">
        <v>1000</v>
      </c>
      <c r="E21" s="44" t="s">
        <v>270</v>
      </c>
      <c r="F21" s="188">
        <f t="shared" si="0"/>
        <v>0</v>
      </c>
      <c r="G21" s="188">
        <f t="shared" si="1"/>
        <v>0</v>
      </c>
      <c r="H21" s="189">
        <f t="shared" si="2"/>
        <v>0</v>
      </c>
      <c r="I21" s="189">
        <f t="shared" si="3"/>
        <v>0</v>
      </c>
      <c r="J21" s="53"/>
    </row>
    <row r="22" spans="1:17" ht="15" customHeight="1" x14ac:dyDescent="0.25">
      <c r="A22" s="68"/>
      <c r="B22" s="48"/>
      <c r="C22" s="319" t="s">
        <v>375</v>
      </c>
      <c r="D22" s="45">
        <v>1</v>
      </c>
      <c r="E22" s="46"/>
      <c r="F22" s="182">
        <f t="shared" si="0"/>
        <v>0</v>
      </c>
      <c r="G22" s="182">
        <f t="shared" si="1"/>
        <v>0</v>
      </c>
      <c r="H22" s="183">
        <f t="shared" si="2"/>
        <v>0</v>
      </c>
      <c r="I22" s="183">
        <f t="shared" si="3"/>
        <v>0</v>
      </c>
      <c r="J22" s="19" t="s">
        <v>275</v>
      </c>
      <c r="O22" s="25"/>
    </row>
    <row r="23" spans="1:17" ht="15" customHeight="1" x14ac:dyDescent="0.25">
      <c r="A23" s="68"/>
      <c r="B23" s="49"/>
      <c r="C23" s="320"/>
      <c r="D23" s="38">
        <v>10</v>
      </c>
      <c r="E23" s="17"/>
      <c r="F23" s="71">
        <f t="shared" si="0"/>
        <v>0</v>
      </c>
      <c r="G23" s="71">
        <f t="shared" si="1"/>
        <v>0</v>
      </c>
      <c r="H23" s="186">
        <f t="shared" si="2"/>
        <v>0</v>
      </c>
      <c r="I23" s="186">
        <f t="shared" si="3"/>
        <v>0</v>
      </c>
      <c r="J23" s="21"/>
      <c r="N23" s="25"/>
      <c r="O23" s="25"/>
      <c r="P23" s="25"/>
      <c r="Q23" s="25"/>
    </row>
    <row r="24" spans="1:17" ht="15" customHeight="1" x14ac:dyDescent="0.25">
      <c r="A24" s="68"/>
      <c r="B24" s="49"/>
      <c r="C24" s="320"/>
      <c r="D24" s="38">
        <v>100</v>
      </c>
      <c r="E24" s="17"/>
      <c r="F24" s="71">
        <f t="shared" si="0"/>
        <v>0</v>
      </c>
      <c r="G24" s="71">
        <f t="shared" si="1"/>
        <v>0</v>
      </c>
      <c r="H24" s="186">
        <f t="shared" si="2"/>
        <v>0</v>
      </c>
      <c r="I24" s="186">
        <f t="shared" si="3"/>
        <v>0</v>
      </c>
      <c r="J24" s="21"/>
      <c r="N24" s="25"/>
      <c r="O24" s="25"/>
    </row>
    <row r="25" spans="1:17" ht="15" customHeight="1" x14ac:dyDescent="0.25">
      <c r="A25" s="68"/>
      <c r="B25" s="49"/>
      <c r="C25" s="320"/>
      <c r="D25" s="38">
        <v>1000</v>
      </c>
      <c r="E25" s="17"/>
      <c r="F25" s="71">
        <f t="shared" si="0"/>
        <v>0</v>
      </c>
      <c r="G25" s="71">
        <f t="shared" si="1"/>
        <v>0</v>
      </c>
      <c r="H25" s="186">
        <f t="shared" si="2"/>
        <v>0</v>
      </c>
      <c r="I25" s="186">
        <f t="shared" si="3"/>
        <v>0</v>
      </c>
      <c r="J25" s="21"/>
      <c r="N25" s="25"/>
      <c r="O25" s="25"/>
    </row>
    <row r="26" spans="1:17" ht="15" customHeight="1" x14ac:dyDescent="0.25">
      <c r="A26" s="68"/>
      <c r="B26" s="49"/>
      <c r="C26" s="320"/>
      <c r="D26" s="38"/>
      <c r="E26" s="17"/>
      <c r="F26" s="71">
        <f t="shared" si="0"/>
        <v>0</v>
      </c>
      <c r="G26" s="71">
        <f t="shared" si="1"/>
        <v>0</v>
      </c>
      <c r="H26" s="186">
        <f t="shared" si="2"/>
        <v>0</v>
      </c>
      <c r="I26" s="186">
        <f t="shared" si="3"/>
        <v>0</v>
      </c>
      <c r="J26" s="21"/>
      <c r="N26" s="25"/>
      <c r="O26" s="25"/>
      <c r="P26" s="25"/>
    </row>
    <row r="27" spans="1:17" ht="15" customHeight="1" x14ac:dyDescent="0.25">
      <c r="A27" s="68"/>
      <c r="B27" s="49"/>
      <c r="C27" s="320"/>
      <c r="D27" s="38"/>
      <c r="E27" s="17"/>
      <c r="F27" s="71">
        <f t="shared" si="0"/>
        <v>0</v>
      </c>
      <c r="G27" s="71">
        <f t="shared" si="1"/>
        <v>0</v>
      </c>
      <c r="H27" s="186">
        <f t="shared" si="2"/>
        <v>0</v>
      </c>
      <c r="I27" s="186">
        <f t="shared" si="3"/>
        <v>0</v>
      </c>
      <c r="J27" s="21"/>
      <c r="N27" s="25"/>
      <c r="O27" s="25"/>
    </row>
    <row r="28" spans="1:17" ht="15" customHeight="1" x14ac:dyDescent="0.25">
      <c r="A28" s="68"/>
      <c r="B28" s="49"/>
      <c r="C28" s="320"/>
      <c r="D28" s="38"/>
      <c r="E28" s="17"/>
      <c r="F28" s="71">
        <f t="shared" si="0"/>
        <v>0</v>
      </c>
      <c r="G28" s="71">
        <f t="shared" si="1"/>
        <v>0</v>
      </c>
      <c r="H28" s="186">
        <f t="shared" si="2"/>
        <v>0</v>
      </c>
      <c r="I28" s="186">
        <f t="shared" si="3"/>
        <v>0</v>
      </c>
      <c r="J28" s="21"/>
      <c r="N28" s="25"/>
      <c r="O28" s="25"/>
      <c r="P28" s="25"/>
    </row>
    <row r="29" spans="1:17" ht="15" customHeight="1" x14ac:dyDescent="0.25">
      <c r="A29" s="68"/>
      <c r="B29" s="49"/>
      <c r="C29" s="320"/>
      <c r="D29" s="38"/>
      <c r="E29" s="17"/>
      <c r="F29" s="71">
        <f t="shared" si="0"/>
        <v>0</v>
      </c>
      <c r="G29" s="71">
        <f t="shared" si="1"/>
        <v>0</v>
      </c>
      <c r="H29" s="186">
        <f t="shared" si="2"/>
        <v>0</v>
      </c>
      <c r="I29" s="186">
        <f t="shared" si="3"/>
        <v>0</v>
      </c>
      <c r="J29" s="21"/>
      <c r="N29" s="25"/>
      <c r="O29" s="25"/>
    </row>
    <row r="30" spans="1:17" ht="15" customHeight="1" x14ac:dyDescent="0.25">
      <c r="A30" s="68"/>
      <c r="B30" s="49"/>
      <c r="C30" s="320"/>
      <c r="D30" s="38"/>
      <c r="E30" s="17"/>
      <c r="F30" s="71">
        <f t="shared" si="0"/>
        <v>0</v>
      </c>
      <c r="G30" s="71">
        <f t="shared" si="1"/>
        <v>0</v>
      </c>
      <c r="H30" s="186">
        <f t="shared" si="2"/>
        <v>0</v>
      </c>
      <c r="I30" s="186">
        <f t="shared" si="3"/>
        <v>0</v>
      </c>
      <c r="J30" s="21"/>
      <c r="N30" s="25"/>
      <c r="O30" s="25"/>
      <c r="P30" s="25"/>
    </row>
    <row r="31" spans="1:17" ht="15" customHeight="1" x14ac:dyDescent="0.25">
      <c r="A31" s="68"/>
      <c r="B31" s="49"/>
      <c r="C31" s="320"/>
      <c r="D31" s="38"/>
      <c r="E31" s="17"/>
      <c r="F31" s="71">
        <f t="shared" si="0"/>
        <v>0</v>
      </c>
      <c r="G31" s="71">
        <f t="shared" si="1"/>
        <v>0</v>
      </c>
      <c r="H31" s="186">
        <f t="shared" si="2"/>
        <v>0</v>
      </c>
      <c r="I31" s="186">
        <f t="shared" si="3"/>
        <v>0</v>
      </c>
      <c r="J31" s="21"/>
      <c r="N31" s="25"/>
      <c r="O31" s="25"/>
    </row>
    <row r="32" spans="1:17" ht="15" customHeight="1" x14ac:dyDescent="0.25">
      <c r="A32" s="68"/>
      <c r="B32" s="49"/>
      <c r="C32" s="320"/>
      <c r="D32" s="38"/>
      <c r="E32" s="17"/>
      <c r="F32" s="71">
        <f t="shared" si="0"/>
        <v>0</v>
      </c>
      <c r="G32" s="71">
        <f t="shared" si="1"/>
        <v>0</v>
      </c>
      <c r="H32" s="186">
        <f t="shared" si="2"/>
        <v>0</v>
      </c>
      <c r="I32" s="186">
        <f t="shared" si="3"/>
        <v>0</v>
      </c>
      <c r="J32" s="21"/>
      <c r="N32" s="25"/>
      <c r="O32" s="25"/>
      <c r="P32" s="25"/>
    </row>
    <row r="33" spans="1:12" ht="15" customHeight="1" x14ac:dyDescent="0.25">
      <c r="A33" s="68"/>
      <c r="B33" s="49"/>
      <c r="C33" s="320"/>
      <c r="D33" s="38"/>
      <c r="E33" s="17"/>
      <c r="F33" s="71">
        <f t="shared" si="0"/>
        <v>0</v>
      </c>
      <c r="G33" s="71">
        <f t="shared" si="1"/>
        <v>0</v>
      </c>
      <c r="H33" s="186">
        <f t="shared" si="2"/>
        <v>0</v>
      </c>
      <c r="I33" s="186">
        <f t="shared" si="3"/>
        <v>0</v>
      </c>
      <c r="J33" s="21"/>
    </row>
    <row r="34" spans="1:12" ht="15" customHeight="1" x14ac:dyDescent="0.25">
      <c r="A34" s="68"/>
      <c r="B34" s="49"/>
      <c r="C34" s="320"/>
      <c r="D34" s="38"/>
      <c r="E34" s="17"/>
      <c r="F34" s="71">
        <f t="shared" si="0"/>
        <v>0</v>
      </c>
      <c r="G34" s="71">
        <f t="shared" si="1"/>
        <v>0</v>
      </c>
      <c r="H34" s="186">
        <f t="shared" si="2"/>
        <v>0</v>
      </c>
      <c r="I34" s="186">
        <f t="shared" si="3"/>
        <v>0</v>
      </c>
      <c r="J34" s="21"/>
    </row>
    <row r="35" spans="1:12" ht="15" customHeight="1" x14ac:dyDescent="0.25">
      <c r="A35" s="68"/>
      <c r="B35" s="49"/>
      <c r="C35" s="320"/>
      <c r="D35" s="38"/>
      <c r="E35" s="17"/>
      <c r="F35" s="71">
        <f t="shared" si="0"/>
        <v>0</v>
      </c>
      <c r="G35" s="71">
        <f t="shared" si="1"/>
        <v>0</v>
      </c>
      <c r="H35" s="186">
        <f t="shared" si="2"/>
        <v>0</v>
      </c>
      <c r="I35" s="186">
        <f t="shared" si="3"/>
        <v>0</v>
      </c>
      <c r="J35" s="21"/>
    </row>
    <row r="36" spans="1:12" ht="15" customHeight="1" x14ac:dyDescent="0.25">
      <c r="A36" s="68"/>
      <c r="B36" s="49"/>
      <c r="C36" s="320"/>
      <c r="D36" s="38"/>
      <c r="E36" s="17"/>
      <c r="F36" s="71">
        <f t="shared" si="0"/>
        <v>0</v>
      </c>
      <c r="G36" s="71">
        <f t="shared" si="1"/>
        <v>0</v>
      </c>
      <c r="H36" s="186">
        <f t="shared" si="2"/>
        <v>0</v>
      </c>
      <c r="I36" s="186">
        <f t="shared" si="3"/>
        <v>0</v>
      </c>
      <c r="J36" s="21"/>
    </row>
    <row r="37" spans="1:12" ht="15" customHeight="1" x14ac:dyDescent="0.25">
      <c r="A37" s="68"/>
      <c r="B37" s="49"/>
      <c r="C37" s="320"/>
      <c r="D37" s="38"/>
      <c r="E37" s="17"/>
      <c r="F37" s="71">
        <f t="shared" si="0"/>
        <v>0</v>
      </c>
      <c r="G37" s="71">
        <f t="shared" si="1"/>
        <v>0</v>
      </c>
      <c r="H37" s="186">
        <f t="shared" si="2"/>
        <v>0</v>
      </c>
      <c r="I37" s="186">
        <f t="shared" si="3"/>
        <v>0</v>
      </c>
      <c r="J37" s="21"/>
    </row>
    <row r="38" spans="1:12" ht="15" customHeight="1" x14ac:dyDescent="0.25">
      <c r="A38" s="68"/>
      <c r="B38" s="49"/>
      <c r="C38" s="320"/>
      <c r="D38" s="38"/>
      <c r="E38" s="17"/>
      <c r="F38" s="71">
        <f t="shared" si="0"/>
        <v>0</v>
      </c>
      <c r="G38" s="71">
        <f t="shared" si="1"/>
        <v>0</v>
      </c>
      <c r="H38" s="186">
        <f t="shared" si="2"/>
        <v>0</v>
      </c>
      <c r="I38" s="186">
        <f t="shared" si="3"/>
        <v>0</v>
      </c>
      <c r="J38" s="21"/>
    </row>
    <row r="39" spans="1:12" ht="15" customHeight="1" x14ac:dyDescent="0.25">
      <c r="A39" s="68"/>
      <c r="B39" s="49"/>
      <c r="C39" s="320"/>
      <c r="D39" s="38"/>
      <c r="E39" s="17"/>
      <c r="F39" s="71">
        <f t="shared" si="0"/>
        <v>0</v>
      </c>
      <c r="G39" s="71">
        <f t="shared" si="1"/>
        <v>0</v>
      </c>
      <c r="H39" s="186">
        <f t="shared" si="2"/>
        <v>0</v>
      </c>
      <c r="I39" s="186">
        <f t="shared" si="3"/>
        <v>0</v>
      </c>
      <c r="J39" s="21"/>
    </row>
    <row r="40" spans="1:12" ht="15" customHeight="1" x14ac:dyDescent="0.25">
      <c r="A40" s="68"/>
      <c r="B40" s="49"/>
      <c r="C40" s="320"/>
      <c r="D40" s="38"/>
      <c r="E40" s="17"/>
      <c r="F40" s="71">
        <f t="shared" si="0"/>
        <v>0</v>
      </c>
      <c r="G40" s="71">
        <f t="shared" si="1"/>
        <v>0</v>
      </c>
      <c r="H40" s="186">
        <f t="shared" si="2"/>
        <v>0</v>
      </c>
      <c r="I40" s="186">
        <f t="shared" si="3"/>
        <v>0</v>
      </c>
      <c r="J40" s="21"/>
    </row>
    <row r="41" spans="1:12" ht="15" customHeight="1" x14ac:dyDescent="0.25">
      <c r="A41" s="68"/>
      <c r="B41" s="49"/>
      <c r="C41" s="320"/>
      <c r="D41" s="38"/>
      <c r="E41" s="17"/>
      <c r="F41" s="71">
        <f t="shared" si="0"/>
        <v>0</v>
      </c>
      <c r="G41" s="71">
        <f t="shared" si="1"/>
        <v>0</v>
      </c>
      <c r="H41" s="186">
        <f t="shared" si="2"/>
        <v>0</v>
      </c>
      <c r="I41" s="186">
        <f t="shared" si="3"/>
        <v>0</v>
      </c>
      <c r="J41" s="21"/>
    </row>
    <row r="42" spans="1:12" ht="15" customHeight="1" x14ac:dyDescent="0.25">
      <c r="A42" s="68"/>
      <c r="B42" s="49"/>
      <c r="C42" s="320"/>
      <c r="D42" s="38"/>
      <c r="E42" s="17"/>
      <c r="F42" s="71">
        <f t="shared" si="0"/>
        <v>0</v>
      </c>
      <c r="G42" s="71">
        <f t="shared" si="1"/>
        <v>0</v>
      </c>
      <c r="H42" s="186">
        <f t="shared" si="2"/>
        <v>0</v>
      </c>
      <c r="I42" s="186">
        <f t="shared" si="3"/>
        <v>0</v>
      </c>
      <c r="J42" s="21"/>
    </row>
    <row r="43" spans="1:12" ht="15" customHeight="1" x14ac:dyDescent="0.25">
      <c r="A43" s="68"/>
      <c r="B43" s="49"/>
      <c r="C43" s="320"/>
      <c r="D43" s="38"/>
      <c r="E43" s="17"/>
      <c r="F43" s="71">
        <f t="shared" si="0"/>
        <v>0</v>
      </c>
      <c r="G43" s="71">
        <f t="shared" si="1"/>
        <v>0</v>
      </c>
      <c r="H43" s="186">
        <f t="shared" si="2"/>
        <v>0</v>
      </c>
      <c r="I43" s="186">
        <f t="shared" si="3"/>
        <v>0</v>
      </c>
      <c r="J43" s="21"/>
    </row>
    <row r="44" spans="1:12" ht="15" customHeight="1" thickBot="1" x14ac:dyDescent="0.3">
      <c r="A44" s="68"/>
      <c r="B44" s="50"/>
      <c r="C44" s="323"/>
      <c r="D44" s="41"/>
      <c r="E44" s="42"/>
      <c r="F44" s="72">
        <f t="shared" si="0"/>
        <v>0</v>
      </c>
      <c r="G44" s="72">
        <f t="shared" si="1"/>
        <v>0</v>
      </c>
      <c r="H44" s="192">
        <f t="shared" si="2"/>
        <v>0</v>
      </c>
      <c r="I44" s="192">
        <f t="shared" si="3"/>
        <v>0</v>
      </c>
      <c r="J44" s="51"/>
      <c r="L44" s="9"/>
    </row>
    <row r="45" spans="1:12" ht="15" customHeight="1" thickBot="1" x14ac:dyDescent="0.3">
      <c r="A45" s="251"/>
      <c r="B45" s="318"/>
      <c r="C45" s="318"/>
      <c r="D45" s="318"/>
      <c r="E45" s="318"/>
      <c r="F45" s="318"/>
      <c r="G45" s="256" t="s">
        <v>385</v>
      </c>
      <c r="H45" s="57">
        <f>SUM(H7:H44)</f>
        <v>4.4004000000000003</v>
      </c>
      <c r="I45" s="56">
        <f>SUM(I7:I44)</f>
        <v>1.1000400000000001</v>
      </c>
      <c r="J45" s="58"/>
      <c r="L45" s="9"/>
    </row>
    <row r="46" spans="1:12" ht="15" customHeight="1" thickBot="1" x14ac:dyDescent="0.3">
      <c r="A46" s="266" t="s">
        <v>484</v>
      </c>
      <c r="B46" s="252"/>
      <c r="C46" s="252"/>
      <c r="D46" s="252"/>
      <c r="E46" s="252"/>
      <c r="F46" s="252"/>
      <c r="G46" s="255"/>
      <c r="H46" s="254"/>
      <c r="I46" s="254"/>
      <c r="J46" s="207"/>
      <c r="L46" s="9"/>
    </row>
    <row r="47" spans="1:12" ht="15.75" thickBot="1" x14ac:dyDescent="0.3">
      <c r="A47" s="208" t="s">
        <v>120</v>
      </c>
      <c r="B47" s="209" t="s">
        <v>223</v>
      </c>
      <c r="C47" s="313" t="s">
        <v>419</v>
      </c>
      <c r="D47" s="18">
        <v>10</v>
      </c>
      <c r="E47" s="210" t="s">
        <v>386</v>
      </c>
      <c r="F47" s="74">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4">
        <f>IFERROR(_xlfn.XLOOKUP(B48,'Ved 1 Del 2 Spesifiserte kjem.'!$A$6:$A$61,'Ved 1 Del 2 Spesifiserte kjem.'!$C$6:$C$61,,0),"")</f>
        <v>2500</v>
      </c>
      <c r="G48" s="76">
        <f>IFERROR(_xlfn.XLOOKUP(B48,'Ved 1 Del 2 Spesifiserte kjem.'!$A$6:$A$61,'Ved 1 Del 2 Spesifiserte kjem.'!$D$6:$D$61,,0),"")</f>
        <v>25000</v>
      </c>
      <c r="H48" s="77">
        <f t="shared" ref="H48:H49" si="4">IFERROR(D48/F48,0)</f>
        <v>0.04</v>
      </c>
      <c r="I48" s="215">
        <f t="shared" ref="I48:I49" si="5">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4"/>
        <v>0</v>
      </c>
      <c r="I49" s="215">
        <f t="shared" si="5"/>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6">IFERROR(D51/F51,0)</f>
        <v>0</v>
      </c>
      <c r="I51" s="218">
        <f t="shared" ref="I51:I52" si="7">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6"/>
        <v>0</v>
      </c>
      <c r="I52" s="223">
        <f t="shared" si="7"/>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8">IFERROR(D54/F54,0)</f>
        <v>0</v>
      </c>
      <c r="I54" s="77">
        <f t="shared" ref="I54:I55" si="9">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8"/>
        <v>0</v>
      </c>
      <c r="I55" s="77">
        <f t="shared" si="9"/>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82" si="10">IFERROR(D57/F57,0)</f>
        <v>0</v>
      </c>
      <c r="I57" s="234">
        <f t="shared" ref="I57:I82" si="11">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0"/>
        <v>0.02</v>
      </c>
      <c r="I58" s="223">
        <f t="shared" si="11"/>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si="10"/>
        <v>8.0000000000000002E-3</v>
      </c>
      <c r="I59" s="77">
        <f t="shared" si="11"/>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0"/>
        <v>2.8571428571428571E-2</v>
      </c>
      <c r="I60" s="77">
        <f t="shared" si="11"/>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0"/>
        <v>0</v>
      </c>
      <c r="I61" s="77">
        <f t="shared" si="11"/>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0"/>
        <v>0</v>
      </c>
      <c r="I62" s="77">
        <f t="shared" si="11"/>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0"/>
        <v>0</v>
      </c>
      <c r="I63" s="77">
        <f t="shared" si="11"/>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0"/>
        <v>0</v>
      </c>
      <c r="I64" s="77">
        <f t="shared" si="11"/>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0"/>
        <v>0</v>
      </c>
      <c r="I65" s="77">
        <f t="shared" si="11"/>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0"/>
        <v>0</v>
      </c>
      <c r="I66" s="77">
        <f t="shared" si="11"/>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0"/>
        <v>0</v>
      </c>
      <c r="I67" s="77">
        <f t="shared" si="11"/>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0"/>
        <v>0</v>
      </c>
      <c r="I68" s="77">
        <f t="shared" si="11"/>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0"/>
        <v>0</v>
      </c>
      <c r="I69" s="77">
        <f t="shared" si="11"/>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0"/>
        <v>0</v>
      </c>
      <c r="I70" s="77">
        <f t="shared" si="11"/>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0"/>
        <v>0</v>
      </c>
      <c r="I71" s="77">
        <f t="shared" si="11"/>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0"/>
        <v>0</v>
      </c>
      <c r="I72" s="77">
        <f t="shared" si="11"/>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si="10"/>
        <v>0</v>
      </c>
      <c r="I73" s="77">
        <f t="shared" si="11"/>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0"/>
        <v>0</v>
      </c>
      <c r="I74" s="77">
        <f t="shared" si="11"/>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0"/>
        <v>0</v>
      </c>
      <c r="I75" s="77">
        <f t="shared" si="11"/>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si="10"/>
        <v>0</v>
      </c>
      <c r="I76" s="77">
        <f t="shared" si="11"/>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10"/>
        <v>0</v>
      </c>
      <c r="I77" s="77">
        <f t="shared" si="11"/>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10"/>
        <v>0</v>
      </c>
      <c r="I78" s="77">
        <f t="shared" si="11"/>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10"/>
        <v>0</v>
      </c>
      <c r="I79" s="77">
        <f t="shared" si="11"/>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si="10"/>
        <v>0</v>
      </c>
      <c r="I80" s="77">
        <f t="shared" si="11"/>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10"/>
        <v>0</v>
      </c>
      <c r="I81" s="77">
        <f t="shared" si="11"/>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si="10"/>
        <v>0</v>
      </c>
      <c r="I82" s="79">
        <f t="shared" si="11"/>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4.4989714285714291</v>
      </c>
      <c r="I84" s="59">
        <f>I45+I83</f>
        <v>1.12104</v>
      </c>
    </row>
  </sheetData>
  <mergeCells count="9">
    <mergeCell ref="B3:H3"/>
    <mergeCell ref="C47:C51"/>
    <mergeCell ref="C52:C56"/>
    <mergeCell ref="B45:F45"/>
    <mergeCell ref="C7:C11"/>
    <mergeCell ref="C12:C16"/>
    <mergeCell ref="C18:C21"/>
    <mergeCell ref="C22:C44"/>
    <mergeCell ref="A6:J6"/>
  </mergeCells>
  <phoneticPr fontId="23" type="noConversion"/>
  <conditionalFormatting sqref="H47:I82">
    <cfRule type="cellIs" dxfId="12" priority="1" operator="greaterThanOrEqual">
      <formula>1</formula>
    </cfRule>
  </conditionalFormatting>
  <conditionalFormatting sqref="H84:I84">
    <cfRule type="cellIs" dxfId="11" priority="2" operator="greaterThanOrEqual">
      <formula>1</formula>
    </cfRule>
    <cfRule type="cellIs" dxfId="10" priority="3" operator="lessThan">
      <formula>1</formula>
    </cfRule>
  </conditionalFormatting>
  <dataValidations count="1">
    <dataValidation type="list" allowBlank="1" showInputMessage="1" showErrorMessage="1" sqref="B7:B44" xr:uid="{00000000-0002-0000-02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200-000001000000}">
          <x14:formula1>
            <xm:f>Avfallsstoffummer!$C$2:$C$60</xm:f>
          </x14:formula1>
          <xm:sqref>B45:B46</xm:sqref>
        </x14:dataValidation>
        <x14:dataValidation type="list" allowBlank="1" showInputMessage="1" showErrorMessage="1" xr:uid="{00000000-0002-0000-0200-000002000000}">
          <x14:formula1>
            <xm:f>'Ved 1 Del 1 Farlige kjem.'!$B$4:$B$8</xm:f>
          </x14:formula1>
          <xm:sqref>E7:E44</xm:sqref>
        </x14:dataValidation>
        <x14:dataValidation type="list" allowBlank="1" showInputMessage="1" showErrorMessage="1" promptTitle="Velg navngitt farlig kjemikalie" prompt=" " xr:uid="{00000000-0002-0000-0200-000003000000}">
          <x14:formula1>
            <xm:f>'Ved 1 Del 2 Spesifiserte kjem.'!$A$6:$A$61</xm:f>
          </x14:formula1>
          <xm:sqref>B71 B47:B59 B63 B65 B67 B69 B61</xm:sqref>
        </x14:dataValidation>
        <x14:dataValidation type="list" allowBlank="1" showInputMessage="1" showErrorMessage="1" promptTitle="Velg navngitt farlig kjemikalie" prompt=" " xr:uid="{00000000-0002-0000-0200-000004000000}">
          <x14:formula1>
            <xm:f>'Ved 1 Del 2 Spesifiserte kjem.'!$A$4:$A$61</xm:f>
          </x14:formula1>
          <xm:sqref>B60 B62 B64 B66 B70 B68 B72:B82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Q84"/>
  <sheetViews>
    <sheetView zoomScale="90" zoomScaleNormal="90" workbookViewId="0">
      <selection activeCell="B2" sqref="B2:G2"/>
    </sheetView>
  </sheetViews>
  <sheetFormatPr baseColWidth="10" defaultColWidth="8.7109375" defaultRowHeight="15" x14ac:dyDescent="0.25"/>
  <cols>
    <col min="1" max="1" width="10.710937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99" t="s">
        <v>487</v>
      </c>
    </row>
    <row r="2" spans="1:15" s="6" customFormat="1" ht="52.5" customHeight="1" x14ac:dyDescent="0.25">
      <c r="B2" s="312" t="s">
        <v>616</v>
      </c>
      <c r="C2" s="312"/>
      <c r="D2" s="312"/>
      <c r="E2" s="312"/>
      <c r="F2" s="312"/>
      <c r="G2" s="312"/>
      <c r="H2" s="288"/>
      <c r="I2" s="288"/>
      <c r="J2" s="6" t="str">
        <f>""</f>
        <v/>
      </c>
    </row>
    <row r="3" spans="1:15" s="6" customFormat="1" ht="9" customHeight="1" x14ac:dyDescent="0.25">
      <c r="A3" s="13"/>
      <c r="C3" s="13"/>
      <c r="D3" s="13"/>
      <c r="E3" s="12"/>
      <c r="F3" s="13"/>
      <c r="G3" s="13"/>
      <c r="H3" s="13"/>
      <c r="I3" s="13"/>
    </row>
    <row r="4" spans="1:15" ht="15.75" thickBot="1" x14ac:dyDescent="0.3">
      <c r="C4" s="15" t="s">
        <v>380</v>
      </c>
      <c r="D4" s="15" t="s">
        <v>380</v>
      </c>
      <c r="E4" s="15"/>
      <c r="F4" s="15" t="s">
        <v>380</v>
      </c>
      <c r="G4" s="15" t="s">
        <v>380</v>
      </c>
    </row>
    <row r="5" spans="1:15" s="1" customFormat="1" ht="73.5" customHeight="1" thickBot="1" x14ac:dyDescent="0.3">
      <c r="A5" s="286" t="s">
        <v>418</v>
      </c>
      <c r="B5" s="246" t="s">
        <v>156</v>
      </c>
      <c r="C5" s="247" t="s">
        <v>598</v>
      </c>
      <c r="D5" s="101" t="s">
        <v>602</v>
      </c>
      <c r="E5" s="101" t="s">
        <v>581</v>
      </c>
      <c r="F5" s="247" t="s">
        <v>603</v>
      </c>
      <c r="G5" s="247" t="s">
        <v>604</v>
      </c>
      <c r="H5" s="247" t="s">
        <v>605</v>
      </c>
      <c r="I5" s="247" t="s">
        <v>606</v>
      </c>
      <c r="J5" s="287" t="s">
        <v>373</v>
      </c>
    </row>
    <row r="6" spans="1:15" ht="15.75" thickBot="1" x14ac:dyDescent="0.3">
      <c r="A6" s="327" t="s">
        <v>483</v>
      </c>
      <c r="B6" s="328"/>
      <c r="C6" s="328"/>
      <c r="D6" s="328"/>
      <c r="E6" s="328"/>
      <c r="F6" s="328"/>
      <c r="G6" s="328"/>
      <c r="H6" s="328"/>
      <c r="I6" s="328"/>
      <c r="J6" s="329"/>
    </row>
    <row r="7" spans="1:15" ht="15" customHeight="1" x14ac:dyDescent="0.25">
      <c r="A7" s="80" t="s">
        <v>120</v>
      </c>
      <c r="B7" s="48" t="s">
        <v>121</v>
      </c>
      <c r="C7" s="332" t="s">
        <v>614</v>
      </c>
      <c r="D7" s="28">
        <v>990</v>
      </c>
      <c r="E7" s="181" t="s">
        <v>38</v>
      </c>
      <c r="F7" s="182">
        <f t="shared" ref="F7:F44" si="0">+IFERROR(VLOOKUP(E7,Fysiske_grenser,2),0)</f>
        <v>5000</v>
      </c>
      <c r="G7" s="182">
        <f t="shared" ref="G7:G44" si="1">+IFERROR(VLOOKUP(E7,Fysiske_grenser,3),0)</f>
        <v>50000</v>
      </c>
      <c r="H7" s="75">
        <f>IFERROR(D7/F7,0)</f>
        <v>0.19800000000000001</v>
      </c>
      <c r="I7" s="183">
        <f>IFERROR(D7/G7,0)</f>
        <v>1.9800000000000002E-2</v>
      </c>
      <c r="J7" s="19" t="s">
        <v>480</v>
      </c>
    </row>
    <row r="8" spans="1:15" ht="15" customHeight="1" x14ac:dyDescent="0.25">
      <c r="A8" s="184"/>
      <c r="B8" s="49" t="s">
        <v>121</v>
      </c>
      <c r="C8" s="333"/>
      <c r="D8" s="26">
        <v>10</v>
      </c>
      <c r="E8" s="185" t="s">
        <v>268</v>
      </c>
      <c r="F8" s="71">
        <f t="shared" si="0"/>
        <v>2500</v>
      </c>
      <c r="G8" s="71">
        <f t="shared" si="1"/>
        <v>25000</v>
      </c>
      <c r="H8" s="186">
        <f t="shared" ref="H8:H44" si="2">IFERROR(D8/F8,0)</f>
        <v>4.0000000000000001E-3</v>
      </c>
      <c r="I8" s="186">
        <f t="shared" ref="I8:I44" si="3">IFERROR(D8/G8,0)</f>
        <v>4.0000000000000002E-4</v>
      </c>
      <c r="J8" s="21" t="s">
        <v>376</v>
      </c>
    </row>
    <row r="9" spans="1:15" ht="15" customHeight="1" x14ac:dyDescent="0.25">
      <c r="A9" s="184"/>
      <c r="B9" s="49"/>
      <c r="C9" s="333"/>
      <c r="D9" s="26"/>
      <c r="E9" s="185"/>
      <c r="F9" s="71">
        <f t="shared" si="0"/>
        <v>0</v>
      </c>
      <c r="G9" s="71">
        <f t="shared" si="1"/>
        <v>0</v>
      </c>
      <c r="H9" s="186">
        <f t="shared" ref="H9" si="4">IFERROR(D9/F9,0)</f>
        <v>0</v>
      </c>
      <c r="I9" s="186">
        <f t="shared" ref="I9" si="5">IFERROR(D9/G9,0)</f>
        <v>0</v>
      </c>
      <c r="J9" s="21" t="s">
        <v>376</v>
      </c>
    </row>
    <row r="10" spans="1:15" ht="15" customHeight="1" x14ac:dyDescent="0.25">
      <c r="A10" s="184"/>
      <c r="B10" s="49"/>
      <c r="C10" s="333"/>
      <c r="D10" s="26"/>
      <c r="E10" s="185"/>
      <c r="F10" s="71">
        <f t="shared" si="0"/>
        <v>0</v>
      </c>
      <c r="G10" s="71">
        <f t="shared" si="1"/>
        <v>0</v>
      </c>
      <c r="H10" s="186">
        <f t="shared" si="2"/>
        <v>0</v>
      </c>
      <c r="I10" s="186">
        <f t="shared" si="3"/>
        <v>0</v>
      </c>
      <c r="J10" s="21" t="s">
        <v>376</v>
      </c>
    </row>
    <row r="11" spans="1:15" ht="15" customHeight="1" thickBot="1" x14ac:dyDescent="0.3">
      <c r="A11" s="184"/>
      <c r="B11" s="52"/>
      <c r="C11" s="334"/>
      <c r="D11" s="32"/>
      <c r="E11" s="187"/>
      <c r="F11" s="188">
        <f t="shared" si="0"/>
        <v>0</v>
      </c>
      <c r="G11" s="188">
        <f t="shared" si="1"/>
        <v>0</v>
      </c>
      <c r="H11" s="189">
        <f t="shared" si="2"/>
        <v>0</v>
      </c>
      <c r="I11" s="189">
        <f t="shared" si="3"/>
        <v>0</v>
      </c>
      <c r="J11" s="53" t="s">
        <v>376</v>
      </c>
    </row>
    <row r="12" spans="1:15" ht="15" customHeight="1" x14ac:dyDescent="0.25">
      <c r="A12" s="184"/>
      <c r="B12" s="48" t="s">
        <v>145</v>
      </c>
      <c r="C12" s="319" t="s">
        <v>378</v>
      </c>
      <c r="D12" s="28">
        <v>1</v>
      </c>
      <c r="E12" s="181" t="s">
        <v>271</v>
      </c>
      <c r="F12" s="182">
        <f t="shared" si="0"/>
        <v>0</v>
      </c>
      <c r="G12" s="182">
        <f t="shared" si="1"/>
        <v>0</v>
      </c>
      <c r="H12" s="183">
        <f t="shared" si="2"/>
        <v>0</v>
      </c>
      <c r="I12" s="183">
        <f t="shared" si="3"/>
        <v>0</v>
      </c>
      <c r="J12" s="19" t="s">
        <v>481</v>
      </c>
      <c r="O12" s="190"/>
    </row>
    <row r="13" spans="1:15" ht="15" customHeight="1" x14ac:dyDescent="0.25">
      <c r="A13" s="184"/>
      <c r="B13" s="49"/>
      <c r="C13" s="320"/>
      <c r="D13" s="26">
        <v>10</v>
      </c>
      <c r="E13" s="185"/>
      <c r="F13" s="71">
        <f t="shared" si="0"/>
        <v>0</v>
      </c>
      <c r="G13" s="71">
        <f t="shared" si="1"/>
        <v>0</v>
      </c>
      <c r="H13" s="186">
        <f t="shared" si="2"/>
        <v>0</v>
      </c>
      <c r="I13" s="186">
        <f t="shared" si="3"/>
        <v>0</v>
      </c>
      <c r="J13" s="21" t="s">
        <v>376</v>
      </c>
      <c r="O13" s="190"/>
    </row>
    <row r="14" spans="1:15" ht="15" customHeight="1" x14ac:dyDescent="0.25">
      <c r="A14" s="184"/>
      <c r="B14" s="49"/>
      <c r="C14" s="320"/>
      <c r="D14" s="26">
        <v>1</v>
      </c>
      <c r="E14" s="185"/>
      <c r="F14" s="71">
        <f t="shared" si="0"/>
        <v>0</v>
      </c>
      <c r="G14" s="71">
        <f t="shared" si="1"/>
        <v>0</v>
      </c>
      <c r="H14" s="186">
        <f t="shared" ref="H14" si="6">IFERROR(D14/F14,0)</f>
        <v>0</v>
      </c>
      <c r="I14" s="186">
        <f t="shared" ref="I14" si="7">IFERROR(D14/G14,0)</f>
        <v>0</v>
      </c>
      <c r="J14" s="21" t="s">
        <v>376</v>
      </c>
      <c r="O14" s="190"/>
    </row>
    <row r="15" spans="1:15" ht="15" customHeight="1" x14ac:dyDescent="0.25">
      <c r="A15" s="184"/>
      <c r="B15" s="49"/>
      <c r="C15" s="320"/>
      <c r="D15" s="26"/>
      <c r="E15" s="185"/>
      <c r="F15" s="71">
        <f t="shared" si="0"/>
        <v>0</v>
      </c>
      <c r="G15" s="71">
        <f t="shared" si="1"/>
        <v>0</v>
      </c>
      <c r="H15" s="186">
        <f t="shared" si="2"/>
        <v>0</v>
      </c>
      <c r="I15" s="186">
        <f t="shared" si="3"/>
        <v>0</v>
      </c>
      <c r="J15" s="21" t="s">
        <v>376</v>
      </c>
      <c r="O15" s="190"/>
    </row>
    <row r="16" spans="1:15" ht="15" customHeight="1" thickBot="1" x14ac:dyDescent="0.3">
      <c r="A16" s="184"/>
      <c r="B16" s="50"/>
      <c r="C16" s="323"/>
      <c r="D16" s="30"/>
      <c r="E16" s="191"/>
      <c r="F16" s="72">
        <f t="shared" si="0"/>
        <v>0</v>
      </c>
      <c r="G16" s="72">
        <f t="shared" si="1"/>
        <v>0</v>
      </c>
      <c r="H16" s="192">
        <f t="shared" si="2"/>
        <v>0</v>
      </c>
      <c r="I16" s="192">
        <f t="shared" si="3"/>
        <v>0</v>
      </c>
      <c r="J16" s="51" t="s">
        <v>376</v>
      </c>
      <c r="O16" s="190"/>
    </row>
    <row r="17" spans="1:17" ht="15" customHeight="1" thickBot="1" x14ac:dyDescent="0.3">
      <c r="A17" s="193"/>
      <c r="B17" s="54"/>
      <c r="C17" s="11" t="s">
        <v>379</v>
      </c>
      <c r="D17" s="34">
        <v>1000</v>
      </c>
      <c r="E17" s="194"/>
      <c r="F17" s="195">
        <f t="shared" si="0"/>
        <v>0</v>
      </c>
      <c r="G17" s="195">
        <f t="shared" si="1"/>
        <v>0</v>
      </c>
      <c r="H17" s="196">
        <f t="shared" si="2"/>
        <v>0</v>
      </c>
      <c r="I17" s="196">
        <f t="shared" si="3"/>
        <v>0</v>
      </c>
      <c r="J17" s="55"/>
      <c r="O17" s="190"/>
    </row>
    <row r="18" spans="1:17" ht="15" customHeight="1" x14ac:dyDescent="0.25">
      <c r="A18" s="197" t="s">
        <v>157</v>
      </c>
      <c r="B18" s="48" t="s">
        <v>126</v>
      </c>
      <c r="C18" s="319" t="s">
        <v>374</v>
      </c>
      <c r="D18" s="39">
        <v>10000</v>
      </c>
      <c r="E18" s="198" t="s">
        <v>38</v>
      </c>
      <c r="F18" s="182">
        <f t="shared" si="0"/>
        <v>5000</v>
      </c>
      <c r="G18" s="182">
        <f t="shared" si="1"/>
        <v>50000</v>
      </c>
      <c r="H18" s="183">
        <f t="shared" si="2"/>
        <v>2</v>
      </c>
      <c r="I18" s="183">
        <f t="shared" si="3"/>
        <v>0.2</v>
      </c>
      <c r="J18" s="19" t="s">
        <v>275</v>
      </c>
      <c r="O18" s="190"/>
    </row>
    <row r="19" spans="1:17" ht="15" customHeight="1" x14ac:dyDescent="0.25">
      <c r="A19" s="184"/>
      <c r="B19" s="49" t="s">
        <v>155</v>
      </c>
      <c r="C19" s="320"/>
      <c r="D19" s="36"/>
      <c r="E19" s="199" t="s">
        <v>23</v>
      </c>
      <c r="F19" s="71">
        <f t="shared" si="0"/>
        <v>10</v>
      </c>
      <c r="G19" s="71">
        <f t="shared" si="1"/>
        <v>50</v>
      </c>
      <c r="H19" s="186">
        <f t="shared" si="2"/>
        <v>0</v>
      </c>
      <c r="I19" s="186">
        <f t="shared" si="3"/>
        <v>0</v>
      </c>
      <c r="J19" s="21"/>
    </row>
    <row r="20" spans="1:17" ht="15" customHeight="1" x14ac:dyDescent="0.25">
      <c r="A20" s="200"/>
      <c r="B20" s="49" t="s">
        <v>140</v>
      </c>
      <c r="C20" s="320"/>
      <c r="D20" s="38"/>
      <c r="E20" s="201" t="s">
        <v>271</v>
      </c>
      <c r="F20" s="71">
        <f t="shared" si="0"/>
        <v>0</v>
      </c>
      <c r="G20" s="71">
        <f t="shared" si="1"/>
        <v>0</v>
      </c>
      <c r="H20" s="186">
        <f t="shared" si="2"/>
        <v>0</v>
      </c>
      <c r="I20" s="186">
        <f t="shared" si="3"/>
        <v>0</v>
      </c>
      <c r="J20" s="21"/>
      <c r="O20" s="190"/>
    </row>
    <row r="21" spans="1:17" ht="15" customHeight="1" thickBot="1" x14ac:dyDescent="0.3">
      <c r="A21" s="200"/>
      <c r="B21" s="52" t="s">
        <v>141</v>
      </c>
      <c r="C21" s="321"/>
      <c r="D21" s="43"/>
      <c r="E21" s="202" t="s">
        <v>271</v>
      </c>
      <c r="F21" s="188">
        <f t="shared" si="0"/>
        <v>0</v>
      </c>
      <c r="G21" s="188">
        <f t="shared" si="1"/>
        <v>0</v>
      </c>
      <c r="H21" s="189">
        <f t="shared" si="2"/>
        <v>0</v>
      </c>
      <c r="I21" s="189">
        <f t="shared" si="3"/>
        <v>0</v>
      </c>
      <c r="J21" s="53"/>
    </row>
    <row r="22" spans="1:17" ht="15" customHeight="1" x14ac:dyDescent="0.25">
      <c r="A22" s="68"/>
      <c r="B22" s="48"/>
      <c r="C22" s="319" t="s">
        <v>375</v>
      </c>
      <c r="D22" s="45">
        <v>1</v>
      </c>
      <c r="E22" s="203"/>
      <c r="F22" s="182">
        <f t="shared" si="0"/>
        <v>0</v>
      </c>
      <c r="G22" s="182">
        <f t="shared" si="1"/>
        <v>0</v>
      </c>
      <c r="H22" s="183">
        <f t="shared" si="2"/>
        <v>0</v>
      </c>
      <c r="I22" s="183">
        <f t="shared" si="3"/>
        <v>0</v>
      </c>
      <c r="J22" s="19" t="s">
        <v>275</v>
      </c>
      <c r="O22" s="190"/>
    </row>
    <row r="23" spans="1:17" ht="15" customHeight="1" x14ac:dyDescent="0.25">
      <c r="A23" s="68"/>
      <c r="B23" s="49"/>
      <c r="C23" s="320"/>
      <c r="D23" s="38">
        <v>10</v>
      </c>
      <c r="E23" s="201"/>
      <c r="F23" s="71">
        <f t="shared" si="0"/>
        <v>0</v>
      </c>
      <c r="G23" s="71">
        <f t="shared" si="1"/>
        <v>0</v>
      </c>
      <c r="H23" s="186">
        <f t="shared" si="2"/>
        <v>0</v>
      </c>
      <c r="I23" s="186">
        <f t="shared" si="3"/>
        <v>0</v>
      </c>
      <c r="J23" s="21"/>
      <c r="N23" s="190"/>
      <c r="O23" s="190"/>
      <c r="P23" s="190"/>
      <c r="Q23" s="190"/>
    </row>
    <row r="24" spans="1:17" ht="15" customHeight="1" x14ac:dyDescent="0.25">
      <c r="A24" s="68"/>
      <c r="B24" s="49"/>
      <c r="C24" s="320"/>
      <c r="D24" s="38">
        <v>100</v>
      </c>
      <c r="E24" s="201"/>
      <c r="F24" s="71">
        <f t="shared" si="0"/>
        <v>0</v>
      </c>
      <c r="G24" s="71">
        <f t="shared" si="1"/>
        <v>0</v>
      </c>
      <c r="H24" s="186">
        <f t="shared" si="2"/>
        <v>0</v>
      </c>
      <c r="I24" s="186">
        <f t="shared" si="3"/>
        <v>0</v>
      </c>
      <c r="J24" s="21"/>
      <c r="N24" s="190"/>
      <c r="O24" s="190"/>
    </row>
    <row r="25" spans="1:17" ht="15" customHeight="1" x14ac:dyDescent="0.25">
      <c r="A25" s="68"/>
      <c r="B25" s="49"/>
      <c r="C25" s="320"/>
      <c r="D25" s="38">
        <v>1000</v>
      </c>
      <c r="E25" s="201"/>
      <c r="F25" s="71">
        <f t="shared" si="0"/>
        <v>0</v>
      </c>
      <c r="G25" s="71">
        <f t="shared" si="1"/>
        <v>0</v>
      </c>
      <c r="H25" s="186">
        <f t="shared" si="2"/>
        <v>0</v>
      </c>
      <c r="I25" s="186">
        <f t="shared" si="3"/>
        <v>0</v>
      </c>
      <c r="J25" s="21"/>
      <c r="N25" s="190"/>
      <c r="O25" s="190"/>
    </row>
    <row r="26" spans="1:17" ht="15" customHeight="1" x14ac:dyDescent="0.25">
      <c r="A26" s="68"/>
      <c r="B26" s="49"/>
      <c r="C26" s="320"/>
      <c r="D26" s="38"/>
      <c r="E26" s="201"/>
      <c r="F26" s="71">
        <f t="shared" si="0"/>
        <v>0</v>
      </c>
      <c r="G26" s="71">
        <f t="shared" si="1"/>
        <v>0</v>
      </c>
      <c r="H26" s="186">
        <f t="shared" si="2"/>
        <v>0</v>
      </c>
      <c r="I26" s="186">
        <f t="shared" si="3"/>
        <v>0</v>
      </c>
      <c r="J26" s="21"/>
      <c r="N26" s="190"/>
      <c r="O26" s="190"/>
      <c r="P26" s="190"/>
    </row>
    <row r="27" spans="1:17" ht="15" customHeight="1" x14ac:dyDescent="0.25">
      <c r="A27" s="68"/>
      <c r="B27" s="49"/>
      <c r="C27" s="320"/>
      <c r="D27" s="38"/>
      <c r="E27" s="201"/>
      <c r="F27" s="71">
        <f t="shared" si="0"/>
        <v>0</v>
      </c>
      <c r="G27" s="71">
        <f t="shared" si="1"/>
        <v>0</v>
      </c>
      <c r="H27" s="186">
        <f t="shared" si="2"/>
        <v>0</v>
      </c>
      <c r="I27" s="186">
        <f t="shared" si="3"/>
        <v>0</v>
      </c>
      <c r="J27" s="21"/>
      <c r="N27" s="190"/>
      <c r="O27" s="190"/>
    </row>
    <row r="28" spans="1:17" ht="15" customHeight="1" x14ac:dyDescent="0.25">
      <c r="A28" s="68"/>
      <c r="B28" s="49"/>
      <c r="C28" s="320"/>
      <c r="D28" s="38"/>
      <c r="E28" s="201"/>
      <c r="F28" s="71">
        <f t="shared" si="0"/>
        <v>0</v>
      </c>
      <c r="G28" s="71">
        <f t="shared" si="1"/>
        <v>0</v>
      </c>
      <c r="H28" s="186">
        <f t="shared" si="2"/>
        <v>0</v>
      </c>
      <c r="I28" s="186">
        <f t="shared" si="3"/>
        <v>0</v>
      </c>
      <c r="J28" s="21"/>
      <c r="N28" s="190"/>
      <c r="O28" s="190"/>
      <c r="P28" s="190"/>
    </row>
    <row r="29" spans="1:17" ht="15" customHeight="1" x14ac:dyDescent="0.25">
      <c r="A29" s="68"/>
      <c r="B29" s="49"/>
      <c r="C29" s="320"/>
      <c r="D29" s="38"/>
      <c r="E29" s="201"/>
      <c r="F29" s="71">
        <f t="shared" si="0"/>
        <v>0</v>
      </c>
      <c r="G29" s="71">
        <f t="shared" si="1"/>
        <v>0</v>
      </c>
      <c r="H29" s="186">
        <f t="shared" si="2"/>
        <v>0</v>
      </c>
      <c r="I29" s="186">
        <f t="shared" si="3"/>
        <v>0</v>
      </c>
      <c r="J29" s="21"/>
      <c r="N29" s="190"/>
      <c r="O29" s="190"/>
    </row>
    <row r="30" spans="1:17" ht="15" customHeight="1" x14ac:dyDescent="0.25">
      <c r="A30" s="68"/>
      <c r="B30" s="49"/>
      <c r="C30" s="320"/>
      <c r="D30" s="38"/>
      <c r="E30" s="201"/>
      <c r="F30" s="71">
        <f t="shared" si="0"/>
        <v>0</v>
      </c>
      <c r="G30" s="71">
        <f t="shared" si="1"/>
        <v>0</v>
      </c>
      <c r="H30" s="186">
        <f t="shared" si="2"/>
        <v>0</v>
      </c>
      <c r="I30" s="186">
        <f t="shared" si="3"/>
        <v>0</v>
      </c>
      <c r="J30" s="21"/>
      <c r="N30" s="190"/>
      <c r="O30" s="190"/>
      <c r="P30" s="190"/>
    </row>
    <row r="31" spans="1:17" ht="15" customHeight="1" x14ac:dyDescent="0.25">
      <c r="A31" s="68"/>
      <c r="B31" s="49"/>
      <c r="C31" s="320"/>
      <c r="D31" s="38"/>
      <c r="E31" s="201"/>
      <c r="F31" s="71">
        <f t="shared" si="0"/>
        <v>0</v>
      </c>
      <c r="G31" s="71">
        <f t="shared" si="1"/>
        <v>0</v>
      </c>
      <c r="H31" s="186">
        <f t="shared" si="2"/>
        <v>0</v>
      </c>
      <c r="I31" s="186">
        <f t="shared" si="3"/>
        <v>0</v>
      </c>
      <c r="J31" s="21"/>
      <c r="N31" s="190"/>
      <c r="O31" s="190"/>
    </row>
    <row r="32" spans="1:17" ht="15" customHeight="1" x14ac:dyDescent="0.25">
      <c r="A32" s="68"/>
      <c r="B32" s="49"/>
      <c r="C32" s="320"/>
      <c r="D32" s="38"/>
      <c r="E32" s="201"/>
      <c r="F32" s="71">
        <f t="shared" si="0"/>
        <v>0</v>
      </c>
      <c r="G32" s="71">
        <f t="shared" si="1"/>
        <v>0</v>
      </c>
      <c r="H32" s="186">
        <f t="shared" si="2"/>
        <v>0</v>
      </c>
      <c r="I32" s="186">
        <f t="shared" si="3"/>
        <v>0</v>
      </c>
      <c r="J32" s="21"/>
      <c r="N32" s="190"/>
      <c r="O32" s="190"/>
      <c r="P32" s="190"/>
    </row>
    <row r="33" spans="1:12" ht="15" customHeight="1" x14ac:dyDescent="0.25">
      <c r="A33" s="68"/>
      <c r="B33" s="49"/>
      <c r="C33" s="320"/>
      <c r="D33" s="38"/>
      <c r="E33" s="201"/>
      <c r="F33" s="71">
        <f t="shared" si="0"/>
        <v>0</v>
      </c>
      <c r="G33" s="71">
        <f t="shared" si="1"/>
        <v>0</v>
      </c>
      <c r="H33" s="186">
        <f t="shared" si="2"/>
        <v>0</v>
      </c>
      <c r="I33" s="186">
        <f t="shared" si="3"/>
        <v>0</v>
      </c>
      <c r="J33" s="21"/>
    </row>
    <row r="34" spans="1:12" ht="15" customHeight="1" x14ac:dyDescent="0.25">
      <c r="A34" s="68"/>
      <c r="B34" s="49"/>
      <c r="C34" s="320"/>
      <c r="D34" s="38"/>
      <c r="E34" s="201"/>
      <c r="F34" s="71">
        <f t="shared" si="0"/>
        <v>0</v>
      </c>
      <c r="G34" s="71">
        <f t="shared" si="1"/>
        <v>0</v>
      </c>
      <c r="H34" s="186">
        <f t="shared" si="2"/>
        <v>0</v>
      </c>
      <c r="I34" s="186">
        <f t="shared" si="3"/>
        <v>0</v>
      </c>
      <c r="J34" s="21"/>
    </row>
    <row r="35" spans="1:12" ht="15" customHeight="1" x14ac:dyDescent="0.25">
      <c r="A35" s="68"/>
      <c r="B35" s="49"/>
      <c r="C35" s="320"/>
      <c r="D35" s="38"/>
      <c r="E35" s="201"/>
      <c r="F35" s="71">
        <f t="shared" si="0"/>
        <v>0</v>
      </c>
      <c r="G35" s="71">
        <f t="shared" si="1"/>
        <v>0</v>
      </c>
      <c r="H35" s="186">
        <f t="shared" si="2"/>
        <v>0</v>
      </c>
      <c r="I35" s="186">
        <f t="shared" si="3"/>
        <v>0</v>
      </c>
      <c r="J35" s="21"/>
    </row>
    <row r="36" spans="1:12" ht="15" customHeight="1" x14ac:dyDescent="0.25">
      <c r="A36" s="68"/>
      <c r="B36" s="49"/>
      <c r="C36" s="320"/>
      <c r="D36" s="38"/>
      <c r="E36" s="201"/>
      <c r="F36" s="71">
        <f t="shared" si="0"/>
        <v>0</v>
      </c>
      <c r="G36" s="71">
        <f t="shared" si="1"/>
        <v>0</v>
      </c>
      <c r="H36" s="186">
        <f t="shared" si="2"/>
        <v>0</v>
      </c>
      <c r="I36" s="186">
        <f t="shared" si="3"/>
        <v>0</v>
      </c>
      <c r="J36" s="21"/>
    </row>
    <row r="37" spans="1:12" ht="15" customHeight="1" x14ac:dyDescent="0.25">
      <c r="A37" s="68"/>
      <c r="B37" s="49"/>
      <c r="C37" s="320"/>
      <c r="D37" s="38"/>
      <c r="E37" s="201"/>
      <c r="F37" s="71">
        <f t="shared" si="0"/>
        <v>0</v>
      </c>
      <c r="G37" s="71">
        <f t="shared" si="1"/>
        <v>0</v>
      </c>
      <c r="H37" s="186">
        <f t="shared" si="2"/>
        <v>0</v>
      </c>
      <c r="I37" s="186">
        <f t="shared" si="3"/>
        <v>0</v>
      </c>
      <c r="J37" s="21"/>
    </row>
    <row r="38" spans="1:12" ht="15" customHeight="1" x14ac:dyDescent="0.25">
      <c r="A38" s="68"/>
      <c r="B38" s="49"/>
      <c r="C38" s="320"/>
      <c r="D38" s="38"/>
      <c r="E38" s="201"/>
      <c r="F38" s="71">
        <f t="shared" si="0"/>
        <v>0</v>
      </c>
      <c r="G38" s="71">
        <f t="shared" si="1"/>
        <v>0</v>
      </c>
      <c r="H38" s="186">
        <f t="shared" si="2"/>
        <v>0</v>
      </c>
      <c r="I38" s="186">
        <f t="shared" si="3"/>
        <v>0</v>
      </c>
      <c r="J38" s="21"/>
    </row>
    <row r="39" spans="1:12" x14ac:dyDescent="0.25">
      <c r="A39" s="68"/>
      <c r="B39" s="49"/>
      <c r="C39" s="320"/>
      <c r="D39" s="38"/>
      <c r="E39" s="201"/>
      <c r="F39" s="71">
        <f t="shared" si="0"/>
        <v>0</v>
      </c>
      <c r="G39" s="71">
        <f t="shared" si="1"/>
        <v>0</v>
      </c>
      <c r="H39" s="186">
        <f t="shared" si="2"/>
        <v>0</v>
      </c>
      <c r="I39" s="186">
        <f t="shared" si="3"/>
        <v>0</v>
      </c>
      <c r="J39" s="21"/>
    </row>
    <row r="40" spans="1:12" x14ac:dyDescent="0.25">
      <c r="A40" s="68"/>
      <c r="B40" s="49"/>
      <c r="C40" s="320"/>
      <c r="D40" s="38"/>
      <c r="E40" s="201"/>
      <c r="F40" s="71">
        <f t="shared" si="0"/>
        <v>0</v>
      </c>
      <c r="G40" s="71">
        <f t="shared" si="1"/>
        <v>0</v>
      </c>
      <c r="H40" s="186">
        <f t="shared" si="2"/>
        <v>0</v>
      </c>
      <c r="I40" s="186">
        <f t="shared" si="3"/>
        <v>0</v>
      </c>
      <c r="J40" s="21"/>
    </row>
    <row r="41" spans="1:12" x14ac:dyDescent="0.25">
      <c r="A41" s="68"/>
      <c r="B41" s="49"/>
      <c r="C41" s="320"/>
      <c r="D41" s="38"/>
      <c r="E41" s="201"/>
      <c r="F41" s="71">
        <f t="shared" si="0"/>
        <v>0</v>
      </c>
      <c r="G41" s="71">
        <f t="shared" si="1"/>
        <v>0</v>
      </c>
      <c r="H41" s="186">
        <f t="shared" si="2"/>
        <v>0</v>
      </c>
      <c r="I41" s="186">
        <f t="shared" si="3"/>
        <v>0</v>
      </c>
      <c r="J41" s="21"/>
    </row>
    <row r="42" spans="1:12" x14ac:dyDescent="0.25">
      <c r="A42" s="68"/>
      <c r="B42" s="49"/>
      <c r="C42" s="320"/>
      <c r="D42" s="38"/>
      <c r="E42" s="201"/>
      <c r="F42" s="71">
        <f t="shared" si="0"/>
        <v>0</v>
      </c>
      <c r="G42" s="71">
        <f t="shared" si="1"/>
        <v>0</v>
      </c>
      <c r="H42" s="186">
        <f t="shared" si="2"/>
        <v>0</v>
      </c>
      <c r="I42" s="186">
        <f t="shared" si="3"/>
        <v>0</v>
      </c>
      <c r="J42" s="21"/>
    </row>
    <row r="43" spans="1:12" x14ac:dyDescent="0.25">
      <c r="A43" s="68"/>
      <c r="B43" s="49"/>
      <c r="C43" s="320"/>
      <c r="D43" s="38"/>
      <c r="E43" s="201"/>
      <c r="F43" s="71">
        <f t="shared" si="0"/>
        <v>0</v>
      </c>
      <c r="G43" s="71">
        <f t="shared" si="1"/>
        <v>0</v>
      </c>
      <c r="H43" s="186">
        <f t="shared" si="2"/>
        <v>0</v>
      </c>
      <c r="I43" s="186">
        <f t="shared" si="3"/>
        <v>0</v>
      </c>
      <c r="J43" s="21"/>
    </row>
    <row r="44" spans="1:12" ht="15.75" thickBot="1" x14ac:dyDescent="0.3">
      <c r="A44" s="68"/>
      <c r="B44" s="52"/>
      <c r="C44" s="321"/>
      <c r="D44" s="43"/>
      <c r="E44" s="202"/>
      <c r="F44" s="188">
        <f t="shared" si="0"/>
        <v>0</v>
      </c>
      <c r="G44" s="188">
        <f t="shared" si="1"/>
        <v>0</v>
      </c>
      <c r="H44" s="189">
        <f t="shared" si="2"/>
        <v>0</v>
      </c>
      <c r="I44" s="189">
        <f t="shared" si="3"/>
        <v>0</v>
      </c>
      <c r="J44" s="51"/>
      <c r="L44" s="9"/>
    </row>
    <row r="45" spans="1:12" ht="16.5" thickBot="1" x14ac:dyDescent="0.3">
      <c r="A45" s="251"/>
      <c r="B45" s="330"/>
      <c r="C45" s="331"/>
      <c r="D45" s="331"/>
      <c r="E45" s="331"/>
      <c r="F45" s="331"/>
      <c r="G45" s="260" t="s">
        <v>385</v>
      </c>
      <c r="H45" s="69">
        <f>SUM(H7:H44)</f>
        <v>2.202</v>
      </c>
      <c r="I45" s="70">
        <f>SUM(I7:I44)</f>
        <v>0.22020000000000001</v>
      </c>
      <c r="J45" s="204"/>
      <c r="L45" s="9"/>
    </row>
    <row r="46" spans="1:12" ht="15" customHeight="1" thickBot="1" x14ac:dyDescent="0.3">
      <c r="A46" s="266" t="s">
        <v>484</v>
      </c>
      <c r="B46" s="205"/>
      <c r="C46" s="205"/>
      <c r="D46" s="205"/>
      <c r="E46" s="205"/>
      <c r="F46" s="205"/>
      <c r="G46" s="206"/>
      <c r="H46" s="73"/>
      <c r="I46" s="73"/>
      <c r="J46" s="207"/>
      <c r="L46" s="9"/>
    </row>
    <row r="47" spans="1:12" x14ac:dyDescent="0.25">
      <c r="A47" s="208" t="s">
        <v>120</v>
      </c>
      <c r="B47" s="209" t="s">
        <v>223</v>
      </c>
      <c r="C47" s="313" t="s">
        <v>419</v>
      </c>
      <c r="D47" s="18">
        <v>10</v>
      </c>
      <c r="E47" s="210" t="s">
        <v>386</v>
      </c>
      <c r="F47" s="182">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6">
        <f>IFERROR(_xlfn.XLOOKUP(B48,'Ved 1 Del 2 Spesifiserte kjem.'!$A$6:$A$61,'Ved 1 Del 2 Spesifiserte kjem.'!$C$6:$C$61,,0),"")</f>
        <v>2500</v>
      </c>
      <c r="G48" s="76">
        <f>IFERROR(_xlfn.XLOOKUP(B48,'Ved 1 Del 2 Spesifiserte kjem.'!$A$6:$A$61,'Ved 1 Del 2 Spesifiserte kjem.'!$D$6:$D$61,,0),"")</f>
        <v>25000</v>
      </c>
      <c r="H48" s="77">
        <f t="shared" ref="H48:H49" si="8">IFERROR(D48/F48,0)</f>
        <v>0.04</v>
      </c>
      <c r="I48" s="215">
        <f t="shared" ref="I48:I49" si="9">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8"/>
        <v>0</v>
      </c>
      <c r="I49" s="215">
        <f t="shared" si="9"/>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10">IFERROR(D51/F51,0)</f>
        <v>0</v>
      </c>
      <c r="I51" s="218">
        <f t="shared" ref="I51:I52" si="11">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10"/>
        <v>0</v>
      </c>
      <c r="I52" s="223">
        <f t="shared" si="11"/>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12">IFERROR(D54/F54,0)</f>
        <v>0</v>
      </c>
      <c r="I54" s="77">
        <f t="shared" ref="I54:I55" si="13">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12"/>
        <v>0</v>
      </c>
      <c r="I55" s="77">
        <f t="shared" si="13"/>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58" si="14">IFERROR(D57/F57,0)</f>
        <v>0</v>
      </c>
      <c r="I57" s="234">
        <f t="shared" ref="I57:I58" si="15">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4"/>
        <v>0.02</v>
      </c>
      <c r="I58" s="223">
        <f t="shared" si="15"/>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ref="H59:H72" si="16">IFERROR(D59/F59,0)</f>
        <v>8.0000000000000002E-3</v>
      </c>
      <c r="I59" s="77">
        <f t="shared" ref="I59:I72" si="17">IFERROR(D59/G59,0)</f>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6"/>
        <v>2.8571428571428571E-2</v>
      </c>
      <c r="I60" s="77">
        <f t="shared" si="17"/>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6"/>
        <v>0</v>
      </c>
      <c r="I61" s="77">
        <f t="shared" si="17"/>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6"/>
        <v>0</v>
      </c>
      <c r="I62" s="77">
        <f t="shared" si="17"/>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6"/>
        <v>0</v>
      </c>
      <c r="I63" s="77">
        <f t="shared" si="17"/>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6"/>
        <v>0</v>
      </c>
      <c r="I64" s="77">
        <f t="shared" si="17"/>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6"/>
        <v>0</v>
      </c>
      <c r="I65" s="77">
        <f t="shared" si="17"/>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6"/>
        <v>0</v>
      </c>
      <c r="I66" s="77">
        <f t="shared" si="17"/>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6"/>
        <v>0</v>
      </c>
      <c r="I67" s="77">
        <f t="shared" si="17"/>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6"/>
        <v>0</v>
      </c>
      <c r="I68" s="77">
        <f t="shared" si="17"/>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6"/>
        <v>0</v>
      </c>
      <c r="I69" s="77">
        <f t="shared" si="17"/>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6"/>
        <v>0</v>
      </c>
      <c r="I70" s="77">
        <f t="shared" si="17"/>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6"/>
        <v>0</v>
      </c>
      <c r="I71" s="77">
        <f t="shared" si="17"/>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6"/>
        <v>0</v>
      </c>
      <c r="I72" s="77">
        <f t="shared" si="17"/>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ref="H73:H75" si="18">IFERROR(D73/F73,0)</f>
        <v>0</v>
      </c>
      <c r="I73" s="77">
        <f t="shared" ref="I73:I75" si="19">IFERROR(D73/G73,0)</f>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8"/>
        <v>0</v>
      </c>
      <c r="I74" s="77">
        <f t="shared" si="19"/>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8"/>
        <v>0</v>
      </c>
      <c r="I75" s="77">
        <f t="shared" si="19"/>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ref="H76:H79" si="20">IFERROR(D76/F76,0)</f>
        <v>0</v>
      </c>
      <c r="I76" s="77">
        <f t="shared" ref="I76:I79" si="21">IFERROR(D76/G76,0)</f>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20"/>
        <v>0</v>
      </c>
      <c r="I77" s="77">
        <f t="shared" si="21"/>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20"/>
        <v>0</v>
      </c>
      <c r="I78" s="77">
        <f t="shared" si="21"/>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20"/>
        <v>0</v>
      </c>
      <c r="I79" s="77">
        <f t="shared" si="21"/>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ref="H80:H81" si="22">IFERROR(D80/F80,0)</f>
        <v>0</v>
      </c>
      <c r="I80" s="77">
        <f t="shared" ref="I80:I81" si="23">IFERROR(D80/G80,0)</f>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22"/>
        <v>0</v>
      </c>
      <c r="I81" s="77">
        <f t="shared" si="23"/>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ref="H82" si="24">IFERROR(D82/F82,0)</f>
        <v>0</v>
      </c>
      <c r="I82" s="79">
        <f t="shared" ref="I82" si="25">IFERROR(D82/G82,0)</f>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2.3005714285714287</v>
      </c>
      <c r="I84" s="59">
        <f>I45+I83</f>
        <v>0.2412</v>
      </c>
    </row>
  </sheetData>
  <mergeCells count="9">
    <mergeCell ref="B2:G2"/>
    <mergeCell ref="A6:J6"/>
    <mergeCell ref="B45:F45"/>
    <mergeCell ref="C47:C51"/>
    <mergeCell ref="C52:C56"/>
    <mergeCell ref="C7:C11"/>
    <mergeCell ref="C12:C16"/>
    <mergeCell ref="C18:C21"/>
    <mergeCell ref="C22:C44"/>
  </mergeCells>
  <phoneticPr fontId="23" type="noConversion"/>
  <conditionalFormatting sqref="H7">
    <cfRule type="cellIs" dxfId="9" priority="1" operator="greaterThanOrEqual">
      <formula>1</formula>
    </cfRule>
  </conditionalFormatting>
  <conditionalFormatting sqref="H47:I82">
    <cfRule type="cellIs" dxfId="8" priority="2" operator="greaterThanOrEqual">
      <formula>1</formula>
    </cfRule>
  </conditionalFormatting>
  <conditionalFormatting sqref="H84:I84">
    <cfRule type="cellIs" dxfId="7" priority="6" operator="greaterThanOrEqual">
      <formula>1</formula>
    </cfRule>
    <cfRule type="cellIs" dxfId="6" priority="7" operator="lessThan">
      <formula>1</formula>
    </cfRule>
  </conditionalFormatting>
  <dataValidations count="1">
    <dataValidation type="list" allowBlank="1" showInputMessage="1" showErrorMessage="1" sqref="B7:B44" xr:uid="{00000000-0002-0000-01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100-000001000000}">
          <x14:formula1>
            <xm:f>Avfallsstoffummer!$C$2:$C$60</xm:f>
          </x14:formula1>
          <xm:sqref>B45:B46</xm:sqref>
        </x14:dataValidation>
        <x14:dataValidation type="list" allowBlank="1" showInputMessage="1" showErrorMessage="1" xr:uid="{00000000-0002-0000-0100-000002000000}">
          <x14:formula1>
            <xm:f>'Ved 1 Del 1 Farlige kjem.'!$B$9:$B$23</xm:f>
          </x14:formula1>
          <xm:sqref>E7:E44</xm:sqref>
        </x14:dataValidation>
        <x14:dataValidation type="list" allowBlank="1" showInputMessage="1" showErrorMessage="1" promptTitle="Velg navngitt farlig kjemikalie" prompt=" " xr:uid="{00000000-0002-0000-0100-000003000000}">
          <x14:formula1>
            <xm:f>'Ved 1 Del 2 Spesifiserte kjem.'!$A$4:$A$61</xm:f>
          </x14:formula1>
          <xm:sqref>B60 B62 B64 B66 B70 B68 B72:B82</xm:sqref>
        </x14:dataValidation>
        <x14:dataValidation type="list" allowBlank="1" showInputMessage="1" showErrorMessage="1" promptTitle="Velg navngitt farlig kjemikalie" prompt=" " xr:uid="{00000000-0002-0000-0100-000004000000}">
          <x14:formula1>
            <xm:f>'Ved 1 Del 2 Spesifiserte kjem.'!$A$6:$A$61</xm:f>
          </x14:formula1>
          <xm:sqref>B71 B47:B59 B63 B65 B67 B69 B61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Q84"/>
  <sheetViews>
    <sheetView workbookViewId="0">
      <selection activeCell="H2" sqref="H2"/>
    </sheetView>
  </sheetViews>
  <sheetFormatPr baseColWidth="10" defaultColWidth="8.7109375" defaultRowHeight="15" x14ac:dyDescent="0.25"/>
  <cols>
    <col min="1" max="1" width="10.5703125" customWidth="1"/>
    <col min="2" max="2" width="50.7109375" customWidth="1"/>
    <col min="3" max="3" width="14.7109375" customWidth="1"/>
    <col min="4" max="4" width="12.7109375" customWidth="1"/>
    <col min="5" max="5" width="48.7109375" style="7" customWidth="1"/>
    <col min="6" max="7" width="20.140625" customWidth="1"/>
    <col min="8" max="9" width="17.28515625" customWidth="1"/>
    <col min="10" max="10" width="48.710937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289" t="s">
        <v>482</v>
      </c>
    </row>
    <row r="2" spans="1:15" s="6" customFormat="1" ht="53.25" customHeight="1" x14ac:dyDescent="0.25">
      <c r="B2" s="312" t="s">
        <v>616</v>
      </c>
      <c r="C2" s="312"/>
      <c r="D2" s="312"/>
      <c r="E2" s="312"/>
      <c r="F2" s="312"/>
      <c r="G2" s="312"/>
      <c r="H2" s="288"/>
      <c r="I2" s="288"/>
      <c r="J2" s="6" t="str">
        <f>""</f>
        <v/>
      </c>
    </row>
    <row r="3" spans="1:15" s="6" customFormat="1" ht="9" customHeight="1" x14ac:dyDescent="0.25">
      <c r="A3" s="13"/>
      <c r="C3" s="13"/>
      <c r="D3" s="13"/>
      <c r="E3" s="12"/>
      <c r="F3" s="13"/>
      <c r="G3" s="13"/>
      <c r="H3" s="13"/>
      <c r="I3" s="13"/>
    </row>
    <row r="4" spans="1:15" ht="15.75" thickBot="1" x14ac:dyDescent="0.3">
      <c r="C4" s="15" t="s">
        <v>380</v>
      </c>
      <c r="D4" s="15" t="s">
        <v>380</v>
      </c>
      <c r="F4" s="15" t="s">
        <v>380</v>
      </c>
      <c r="G4" s="15" t="s">
        <v>380</v>
      </c>
    </row>
    <row r="5" spans="1:15" ht="73.5" customHeight="1" thickBot="1" x14ac:dyDescent="0.3">
      <c r="A5" s="286" t="s">
        <v>418</v>
      </c>
      <c r="B5" s="246" t="s">
        <v>156</v>
      </c>
      <c r="C5" s="247" t="s">
        <v>598</v>
      </c>
      <c r="D5" s="101" t="s">
        <v>602</v>
      </c>
      <c r="E5" s="101" t="s">
        <v>581</v>
      </c>
      <c r="F5" s="247" t="s">
        <v>603</v>
      </c>
      <c r="G5" s="247" t="s">
        <v>604</v>
      </c>
      <c r="H5" s="247" t="s">
        <v>605</v>
      </c>
      <c r="I5" s="247" t="s">
        <v>606</v>
      </c>
      <c r="J5" s="287" t="s">
        <v>373</v>
      </c>
    </row>
    <row r="6" spans="1:15" ht="15.75" thickBot="1" x14ac:dyDescent="0.3">
      <c r="A6" s="324" t="s">
        <v>483</v>
      </c>
      <c r="B6" s="325"/>
      <c r="C6" s="325"/>
      <c r="D6" s="325"/>
      <c r="E6" s="325"/>
      <c r="F6" s="325"/>
      <c r="G6" s="325"/>
      <c r="H6" s="325"/>
      <c r="I6" s="325"/>
      <c r="J6" s="326"/>
    </row>
    <row r="7" spans="1:15" ht="15" customHeight="1" x14ac:dyDescent="0.25">
      <c r="A7" s="248" t="s">
        <v>120</v>
      </c>
      <c r="B7" s="48" t="s">
        <v>121</v>
      </c>
      <c r="C7" s="319" t="s">
        <v>377</v>
      </c>
      <c r="D7" s="28">
        <v>990</v>
      </c>
      <c r="E7" s="29" t="s">
        <v>259</v>
      </c>
      <c r="F7" s="182">
        <f t="shared" ref="F7:F44" si="0">+IFERROR(VLOOKUP(E7,Miljø_grenser,2),0)</f>
        <v>100</v>
      </c>
      <c r="G7" s="182">
        <f t="shared" ref="G7:G44" si="1">+IFERROR(VLOOKUP(E7,Miljø_grenser,3),0)</f>
        <v>200</v>
      </c>
      <c r="H7" s="183">
        <f>IFERROR(D7/F7,0)</f>
        <v>9.9</v>
      </c>
      <c r="I7" s="183">
        <f>IFERROR(D7/G7,0)</f>
        <v>4.95</v>
      </c>
      <c r="J7" s="19" t="s">
        <v>275</v>
      </c>
    </row>
    <row r="8" spans="1:15" ht="15" customHeight="1" x14ac:dyDescent="0.25">
      <c r="A8" s="249"/>
      <c r="B8" s="257" t="s">
        <v>121</v>
      </c>
      <c r="C8" s="322"/>
      <c r="D8" s="240">
        <v>10</v>
      </c>
      <c r="E8" s="258" t="s">
        <v>259</v>
      </c>
      <c r="F8" s="71">
        <f t="shared" si="0"/>
        <v>100</v>
      </c>
      <c r="G8" s="71">
        <f t="shared" si="1"/>
        <v>200</v>
      </c>
      <c r="H8" s="186">
        <f>IFERROR(D8/F8,0)</f>
        <v>0.1</v>
      </c>
      <c r="I8" s="186">
        <f>IFERROR(D8/G8,0)</f>
        <v>0.05</v>
      </c>
      <c r="J8" s="67"/>
    </row>
    <row r="9" spans="1:15" ht="15" customHeight="1" x14ac:dyDescent="0.25">
      <c r="A9" s="249"/>
      <c r="B9" s="49"/>
      <c r="C9" s="320"/>
      <c r="D9" s="26">
        <v>100</v>
      </c>
      <c r="E9" s="27" t="s">
        <v>260</v>
      </c>
      <c r="F9" s="71">
        <f t="shared" si="0"/>
        <v>200</v>
      </c>
      <c r="G9" s="71">
        <f t="shared" si="1"/>
        <v>500</v>
      </c>
      <c r="H9" s="186">
        <f t="shared" ref="H9:H44" si="2">IFERROR(D9/F9,0)</f>
        <v>0.5</v>
      </c>
      <c r="I9" s="186">
        <f t="shared" ref="I9:I44" si="3">IFERROR(D9/G9,0)</f>
        <v>0.2</v>
      </c>
      <c r="J9" s="21" t="s">
        <v>376</v>
      </c>
    </row>
    <row r="10" spans="1:15" ht="15" customHeight="1" x14ac:dyDescent="0.25">
      <c r="A10" s="249"/>
      <c r="B10" s="49"/>
      <c r="C10" s="320"/>
      <c r="D10" s="26"/>
      <c r="E10" s="27"/>
      <c r="F10" s="71">
        <f t="shared" si="0"/>
        <v>0</v>
      </c>
      <c r="G10" s="71">
        <f t="shared" si="1"/>
        <v>0</v>
      </c>
      <c r="H10" s="186">
        <f t="shared" si="2"/>
        <v>0</v>
      </c>
      <c r="I10" s="186">
        <f t="shared" si="3"/>
        <v>0</v>
      </c>
      <c r="J10" s="21" t="s">
        <v>376</v>
      </c>
    </row>
    <row r="11" spans="1:15" ht="15" customHeight="1" thickBot="1" x14ac:dyDescent="0.3">
      <c r="A11" s="249"/>
      <c r="B11" s="52"/>
      <c r="C11" s="321"/>
      <c r="D11" s="32"/>
      <c r="E11" s="33"/>
      <c r="F11" s="188">
        <f t="shared" si="0"/>
        <v>0</v>
      </c>
      <c r="G11" s="188">
        <f t="shared" si="1"/>
        <v>0</v>
      </c>
      <c r="H11" s="189">
        <f t="shared" si="2"/>
        <v>0</v>
      </c>
      <c r="I11" s="189">
        <f t="shared" si="3"/>
        <v>0</v>
      </c>
      <c r="J11" s="53" t="s">
        <v>376</v>
      </c>
    </row>
    <row r="12" spans="1:15" ht="15" customHeight="1" x14ac:dyDescent="0.25">
      <c r="A12" s="249"/>
      <c r="B12" s="48" t="s">
        <v>145</v>
      </c>
      <c r="C12" s="319" t="s">
        <v>378</v>
      </c>
      <c r="D12" s="28">
        <v>1</v>
      </c>
      <c r="E12" s="29" t="s">
        <v>272</v>
      </c>
      <c r="F12" s="182">
        <f t="shared" si="0"/>
        <v>0</v>
      </c>
      <c r="G12" s="182">
        <f t="shared" si="1"/>
        <v>0</v>
      </c>
      <c r="H12" s="183">
        <f t="shared" si="2"/>
        <v>0</v>
      </c>
      <c r="I12" s="183">
        <f t="shared" si="3"/>
        <v>0</v>
      </c>
      <c r="J12" s="19" t="s">
        <v>275</v>
      </c>
      <c r="O12" s="25"/>
    </row>
    <row r="13" spans="1:15" ht="15" customHeight="1" x14ac:dyDescent="0.25">
      <c r="A13" s="249"/>
      <c r="B13" s="257"/>
      <c r="C13" s="322"/>
      <c r="D13" s="240"/>
      <c r="E13" s="27" t="s">
        <v>259</v>
      </c>
      <c r="F13" s="71">
        <f t="shared" si="0"/>
        <v>100</v>
      </c>
      <c r="G13" s="71">
        <f t="shared" si="1"/>
        <v>200</v>
      </c>
      <c r="H13" s="186">
        <f t="shared" ref="H13" si="4">IFERROR(D13/F13,0)</f>
        <v>0</v>
      </c>
      <c r="I13" s="186">
        <f t="shared" si="3"/>
        <v>0</v>
      </c>
      <c r="J13" s="67"/>
      <c r="O13" s="25"/>
    </row>
    <row r="14" spans="1:15" ht="15" customHeight="1" x14ac:dyDescent="0.25">
      <c r="A14" s="249"/>
      <c r="B14" s="49"/>
      <c r="C14" s="320"/>
      <c r="D14" s="26">
        <v>10</v>
      </c>
      <c r="E14" s="27" t="s">
        <v>260</v>
      </c>
      <c r="F14" s="71">
        <f t="shared" si="0"/>
        <v>200</v>
      </c>
      <c r="G14" s="71">
        <f t="shared" si="1"/>
        <v>500</v>
      </c>
      <c r="H14" s="186">
        <f t="shared" si="2"/>
        <v>0.05</v>
      </c>
      <c r="I14" s="186">
        <f t="shared" si="3"/>
        <v>0.02</v>
      </c>
      <c r="J14" s="21" t="s">
        <v>376</v>
      </c>
      <c r="O14" s="25"/>
    </row>
    <row r="15" spans="1:15" ht="15" customHeight="1" x14ac:dyDescent="0.25">
      <c r="A15" s="249"/>
      <c r="B15" s="49"/>
      <c r="C15" s="320"/>
      <c r="D15" s="26">
        <v>100</v>
      </c>
      <c r="E15" s="27" t="s">
        <v>260</v>
      </c>
      <c r="F15" s="71">
        <f t="shared" si="0"/>
        <v>200</v>
      </c>
      <c r="G15" s="71">
        <f t="shared" si="1"/>
        <v>500</v>
      </c>
      <c r="H15" s="186">
        <f t="shared" si="2"/>
        <v>0.5</v>
      </c>
      <c r="I15" s="186">
        <f t="shared" si="3"/>
        <v>0.2</v>
      </c>
      <c r="J15" s="21" t="s">
        <v>376</v>
      </c>
      <c r="O15" s="25"/>
    </row>
    <row r="16" spans="1:15" ht="15" customHeight="1" thickBot="1" x14ac:dyDescent="0.3">
      <c r="A16" s="249"/>
      <c r="B16" s="50"/>
      <c r="C16" s="323"/>
      <c r="D16" s="30">
        <v>1000</v>
      </c>
      <c r="E16" s="31"/>
      <c r="F16" s="72">
        <f t="shared" si="0"/>
        <v>0</v>
      </c>
      <c r="G16" s="72">
        <f t="shared" si="1"/>
        <v>0</v>
      </c>
      <c r="H16" s="192">
        <f t="shared" si="2"/>
        <v>0</v>
      </c>
      <c r="I16" s="192">
        <f t="shared" si="3"/>
        <v>0</v>
      </c>
      <c r="J16" s="51" t="s">
        <v>376</v>
      </c>
      <c r="O16" s="25"/>
    </row>
    <row r="17" spans="1:17" ht="15" customHeight="1" thickBot="1" x14ac:dyDescent="0.3">
      <c r="A17" s="250"/>
      <c r="B17" s="54"/>
      <c r="C17" s="11" t="s">
        <v>379</v>
      </c>
      <c r="D17" s="34">
        <v>1000</v>
      </c>
      <c r="E17" s="35"/>
      <c r="F17" s="195">
        <f t="shared" si="0"/>
        <v>0</v>
      </c>
      <c r="G17" s="195">
        <f t="shared" si="1"/>
        <v>0</v>
      </c>
      <c r="H17" s="196">
        <f t="shared" si="2"/>
        <v>0</v>
      </c>
      <c r="I17" s="196">
        <f t="shared" si="3"/>
        <v>0</v>
      </c>
      <c r="J17" s="55"/>
      <c r="O17" s="25"/>
    </row>
    <row r="18" spans="1:17" ht="15" customHeight="1" x14ac:dyDescent="0.25">
      <c r="A18" s="197" t="s">
        <v>157</v>
      </c>
      <c r="B18" s="48" t="s">
        <v>126</v>
      </c>
      <c r="C18" s="319" t="s">
        <v>374</v>
      </c>
      <c r="D18" s="39">
        <v>1</v>
      </c>
      <c r="E18" s="40" t="s">
        <v>260</v>
      </c>
      <c r="F18" s="182">
        <f t="shared" si="0"/>
        <v>200</v>
      </c>
      <c r="G18" s="182">
        <f t="shared" si="1"/>
        <v>500</v>
      </c>
      <c r="H18" s="183">
        <f t="shared" si="2"/>
        <v>5.0000000000000001E-3</v>
      </c>
      <c r="I18" s="183">
        <f t="shared" si="3"/>
        <v>2E-3</v>
      </c>
      <c r="J18" s="19" t="s">
        <v>275</v>
      </c>
      <c r="O18" s="25"/>
    </row>
    <row r="19" spans="1:17" ht="15" customHeight="1" x14ac:dyDescent="0.25">
      <c r="A19" s="184"/>
      <c r="B19" s="49" t="s">
        <v>155</v>
      </c>
      <c r="C19" s="320"/>
      <c r="D19" s="36">
        <v>10</v>
      </c>
      <c r="E19" s="37" t="s">
        <v>272</v>
      </c>
      <c r="F19" s="71">
        <f t="shared" si="0"/>
        <v>0</v>
      </c>
      <c r="G19" s="71">
        <f t="shared" si="1"/>
        <v>0</v>
      </c>
      <c r="H19" s="186">
        <f t="shared" si="2"/>
        <v>0</v>
      </c>
      <c r="I19" s="186">
        <f t="shared" si="3"/>
        <v>0</v>
      </c>
      <c r="J19" s="21"/>
    </row>
    <row r="20" spans="1:17" ht="15" customHeight="1" x14ac:dyDescent="0.25">
      <c r="A20" s="200"/>
      <c r="B20" s="49" t="s">
        <v>140</v>
      </c>
      <c r="C20" s="320"/>
      <c r="D20" s="38">
        <v>100</v>
      </c>
      <c r="E20" s="17" t="s">
        <v>260</v>
      </c>
      <c r="F20" s="71">
        <f t="shared" si="0"/>
        <v>200</v>
      </c>
      <c r="G20" s="71">
        <f t="shared" si="1"/>
        <v>500</v>
      </c>
      <c r="H20" s="186">
        <f t="shared" si="2"/>
        <v>0.5</v>
      </c>
      <c r="I20" s="186">
        <f t="shared" si="3"/>
        <v>0.2</v>
      </c>
      <c r="J20" s="21"/>
      <c r="O20" s="25"/>
    </row>
    <row r="21" spans="1:17" ht="15" customHeight="1" thickBot="1" x14ac:dyDescent="0.3">
      <c r="A21" s="200"/>
      <c r="B21" s="52" t="s">
        <v>141</v>
      </c>
      <c r="C21" s="321"/>
      <c r="D21" s="43">
        <v>1000</v>
      </c>
      <c r="E21" s="44" t="s">
        <v>272</v>
      </c>
      <c r="F21" s="188">
        <f t="shared" si="0"/>
        <v>0</v>
      </c>
      <c r="G21" s="188">
        <f t="shared" si="1"/>
        <v>0</v>
      </c>
      <c r="H21" s="189">
        <f t="shared" si="2"/>
        <v>0</v>
      </c>
      <c r="I21" s="189">
        <f t="shared" si="3"/>
        <v>0</v>
      </c>
      <c r="J21" s="53"/>
    </row>
    <row r="22" spans="1:17" ht="15" customHeight="1" x14ac:dyDescent="0.25">
      <c r="A22" s="68"/>
      <c r="B22" s="48"/>
      <c r="C22" s="319" t="s">
        <v>375</v>
      </c>
      <c r="D22" s="45">
        <v>1</v>
      </c>
      <c r="E22" s="46"/>
      <c r="F22" s="182">
        <f t="shared" si="0"/>
        <v>0</v>
      </c>
      <c r="G22" s="182">
        <f t="shared" si="1"/>
        <v>0</v>
      </c>
      <c r="H22" s="183">
        <f t="shared" si="2"/>
        <v>0</v>
      </c>
      <c r="I22" s="183">
        <f t="shared" si="3"/>
        <v>0</v>
      </c>
      <c r="J22" s="19" t="s">
        <v>275</v>
      </c>
      <c r="O22" s="25"/>
    </row>
    <row r="23" spans="1:17" ht="15" customHeight="1" x14ac:dyDescent="0.25">
      <c r="A23" s="68"/>
      <c r="B23" s="49"/>
      <c r="C23" s="320"/>
      <c r="D23" s="38">
        <v>10</v>
      </c>
      <c r="E23" s="17"/>
      <c r="F23" s="71">
        <f t="shared" si="0"/>
        <v>0</v>
      </c>
      <c r="G23" s="71">
        <f t="shared" si="1"/>
        <v>0</v>
      </c>
      <c r="H23" s="186">
        <f t="shared" si="2"/>
        <v>0</v>
      </c>
      <c r="I23" s="186">
        <f t="shared" si="3"/>
        <v>0</v>
      </c>
      <c r="J23" s="21"/>
      <c r="N23" s="25"/>
      <c r="O23" s="25"/>
      <c r="P23" s="25"/>
      <c r="Q23" s="25"/>
    </row>
    <row r="24" spans="1:17" ht="15" customHeight="1" x14ac:dyDescent="0.25">
      <c r="A24" s="68"/>
      <c r="B24" s="49"/>
      <c r="C24" s="320"/>
      <c r="D24" s="38">
        <v>100</v>
      </c>
      <c r="E24" s="17"/>
      <c r="F24" s="71">
        <f t="shared" si="0"/>
        <v>0</v>
      </c>
      <c r="G24" s="71">
        <f t="shared" si="1"/>
        <v>0</v>
      </c>
      <c r="H24" s="186">
        <f t="shared" si="2"/>
        <v>0</v>
      </c>
      <c r="I24" s="186">
        <f t="shared" si="3"/>
        <v>0</v>
      </c>
      <c r="J24" s="21"/>
      <c r="N24" s="25"/>
      <c r="O24" s="25"/>
    </row>
    <row r="25" spans="1:17" ht="15" customHeight="1" x14ac:dyDescent="0.25">
      <c r="A25" s="68"/>
      <c r="B25" s="49"/>
      <c r="C25" s="320"/>
      <c r="D25" s="38">
        <v>1000</v>
      </c>
      <c r="E25" s="17"/>
      <c r="F25" s="71">
        <f t="shared" si="0"/>
        <v>0</v>
      </c>
      <c r="G25" s="71">
        <f t="shared" si="1"/>
        <v>0</v>
      </c>
      <c r="H25" s="186">
        <f t="shared" si="2"/>
        <v>0</v>
      </c>
      <c r="I25" s="186">
        <f t="shared" si="3"/>
        <v>0</v>
      </c>
      <c r="J25" s="21"/>
      <c r="N25" s="25"/>
      <c r="O25" s="25"/>
    </row>
    <row r="26" spans="1:17" ht="15" customHeight="1" x14ac:dyDescent="0.25">
      <c r="A26" s="68"/>
      <c r="B26" s="49"/>
      <c r="C26" s="320"/>
      <c r="D26" s="38"/>
      <c r="E26" s="17"/>
      <c r="F26" s="71">
        <f t="shared" si="0"/>
        <v>0</v>
      </c>
      <c r="G26" s="71">
        <f t="shared" si="1"/>
        <v>0</v>
      </c>
      <c r="H26" s="186">
        <f t="shared" si="2"/>
        <v>0</v>
      </c>
      <c r="I26" s="186">
        <f t="shared" si="3"/>
        <v>0</v>
      </c>
      <c r="J26" s="21"/>
      <c r="N26" s="25"/>
      <c r="O26" s="25"/>
      <c r="P26" s="25"/>
    </row>
    <row r="27" spans="1:17" ht="15" customHeight="1" x14ac:dyDescent="0.25">
      <c r="A27" s="68"/>
      <c r="B27" s="49"/>
      <c r="C27" s="320"/>
      <c r="D27" s="38"/>
      <c r="E27" s="17"/>
      <c r="F27" s="71">
        <f t="shared" si="0"/>
        <v>0</v>
      </c>
      <c r="G27" s="71">
        <f t="shared" si="1"/>
        <v>0</v>
      </c>
      <c r="H27" s="186">
        <f t="shared" si="2"/>
        <v>0</v>
      </c>
      <c r="I27" s="186">
        <f t="shared" si="3"/>
        <v>0</v>
      </c>
      <c r="J27" s="21"/>
      <c r="N27" s="25"/>
      <c r="O27" s="25"/>
    </row>
    <row r="28" spans="1:17" ht="15" customHeight="1" x14ac:dyDescent="0.25">
      <c r="A28" s="68"/>
      <c r="B28" s="49"/>
      <c r="C28" s="320"/>
      <c r="D28" s="38"/>
      <c r="E28" s="17"/>
      <c r="F28" s="71">
        <f t="shared" si="0"/>
        <v>0</v>
      </c>
      <c r="G28" s="71">
        <f t="shared" si="1"/>
        <v>0</v>
      </c>
      <c r="H28" s="186">
        <f t="shared" si="2"/>
        <v>0</v>
      </c>
      <c r="I28" s="186">
        <f t="shared" si="3"/>
        <v>0</v>
      </c>
      <c r="J28" s="21"/>
      <c r="N28" s="25"/>
      <c r="O28" s="25"/>
      <c r="P28" s="25"/>
    </row>
    <row r="29" spans="1:17" ht="15" customHeight="1" x14ac:dyDescent="0.25">
      <c r="A29" s="68"/>
      <c r="B29" s="49"/>
      <c r="C29" s="320"/>
      <c r="D29" s="38"/>
      <c r="E29" s="17"/>
      <c r="F29" s="71">
        <f t="shared" si="0"/>
        <v>0</v>
      </c>
      <c r="G29" s="71">
        <f t="shared" si="1"/>
        <v>0</v>
      </c>
      <c r="H29" s="186">
        <f t="shared" si="2"/>
        <v>0</v>
      </c>
      <c r="I29" s="186">
        <f t="shared" si="3"/>
        <v>0</v>
      </c>
      <c r="J29" s="21"/>
      <c r="N29" s="25"/>
      <c r="O29" s="25"/>
    </row>
    <row r="30" spans="1:17" ht="15" customHeight="1" x14ac:dyDescent="0.25">
      <c r="A30" s="68"/>
      <c r="B30" s="49"/>
      <c r="C30" s="320"/>
      <c r="D30" s="38"/>
      <c r="E30" s="17"/>
      <c r="F30" s="71">
        <f t="shared" si="0"/>
        <v>0</v>
      </c>
      <c r="G30" s="71">
        <f t="shared" si="1"/>
        <v>0</v>
      </c>
      <c r="H30" s="186">
        <f t="shared" si="2"/>
        <v>0</v>
      </c>
      <c r="I30" s="186">
        <f t="shared" si="3"/>
        <v>0</v>
      </c>
      <c r="J30" s="21"/>
      <c r="N30" s="25"/>
      <c r="O30" s="25"/>
      <c r="P30" s="25"/>
    </row>
    <row r="31" spans="1:17" ht="15" customHeight="1" x14ac:dyDescent="0.25">
      <c r="A31" s="68"/>
      <c r="B31" s="49"/>
      <c r="C31" s="320"/>
      <c r="D31" s="38"/>
      <c r="E31" s="17"/>
      <c r="F31" s="71">
        <f t="shared" si="0"/>
        <v>0</v>
      </c>
      <c r="G31" s="71">
        <f t="shared" si="1"/>
        <v>0</v>
      </c>
      <c r="H31" s="186">
        <f t="shared" si="2"/>
        <v>0</v>
      </c>
      <c r="I31" s="186">
        <f t="shared" si="3"/>
        <v>0</v>
      </c>
      <c r="J31" s="21"/>
      <c r="N31" s="25"/>
      <c r="O31" s="25"/>
    </row>
    <row r="32" spans="1:17" ht="15" customHeight="1" x14ac:dyDescent="0.25">
      <c r="A32" s="68"/>
      <c r="B32" s="49"/>
      <c r="C32" s="320"/>
      <c r="D32" s="38"/>
      <c r="E32" s="17"/>
      <c r="F32" s="71">
        <f t="shared" si="0"/>
        <v>0</v>
      </c>
      <c r="G32" s="71">
        <f t="shared" si="1"/>
        <v>0</v>
      </c>
      <c r="H32" s="186">
        <f t="shared" si="2"/>
        <v>0</v>
      </c>
      <c r="I32" s="186">
        <f t="shared" si="3"/>
        <v>0</v>
      </c>
      <c r="J32" s="21"/>
      <c r="N32" s="25"/>
      <c r="O32" s="25"/>
      <c r="P32" s="25"/>
    </row>
    <row r="33" spans="1:12" ht="15" customHeight="1" x14ac:dyDescent="0.25">
      <c r="A33" s="68"/>
      <c r="B33" s="49"/>
      <c r="C33" s="320"/>
      <c r="D33" s="38"/>
      <c r="E33" s="17"/>
      <c r="F33" s="71">
        <f t="shared" si="0"/>
        <v>0</v>
      </c>
      <c r="G33" s="71">
        <f t="shared" si="1"/>
        <v>0</v>
      </c>
      <c r="H33" s="186">
        <f t="shared" si="2"/>
        <v>0</v>
      </c>
      <c r="I33" s="186">
        <f t="shared" si="3"/>
        <v>0</v>
      </c>
      <c r="J33" s="21"/>
    </row>
    <row r="34" spans="1:12" ht="15" customHeight="1" x14ac:dyDescent="0.25">
      <c r="A34" s="68"/>
      <c r="B34" s="49"/>
      <c r="C34" s="320"/>
      <c r="D34" s="38"/>
      <c r="E34" s="17"/>
      <c r="F34" s="71">
        <f t="shared" si="0"/>
        <v>0</v>
      </c>
      <c r="G34" s="71">
        <f t="shared" si="1"/>
        <v>0</v>
      </c>
      <c r="H34" s="186">
        <f t="shared" si="2"/>
        <v>0</v>
      </c>
      <c r="I34" s="186">
        <f t="shared" si="3"/>
        <v>0</v>
      </c>
      <c r="J34" s="21"/>
    </row>
    <row r="35" spans="1:12" ht="15" customHeight="1" x14ac:dyDescent="0.25">
      <c r="A35" s="68"/>
      <c r="B35" s="49"/>
      <c r="C35" s="320"/>
      <c r="D35" s="38"/>
      <c r="E35" s="17"/>
      <c r="F35" s="71">
        <f t="shared" si="0"/>
        <v>0</v>
      </c>
      <c r="G35" s="71">
        <f t="shared" si="1"/>
        <v>0</v>
      </c>
      <c r="H35" s="186">
        <f t="shared" si="2"/>
        <v>0</v>
      </c>
      <c r="I35" s="186">
        <f t="shared" si="3"/>
        <v>0</v>
      </c>
      <c r="J35" s="21"/>
    </row>
    <row r="36" spans="1:12" ht="15" customHeight="1" x14ac:dyDescent="0.25">
      <c r="A36" s="68"/>
      <c r="B36" s="49"/>
      <c r="C36" s="320"/>
      <c r="D36" s="38"/>
      <c r="E36" s="17"/>
      <c r="F36" s="71">
        <f t="shared" si="0"/>
        <v>0</v>
      </c>
      <c r="G36" s="71">
        <f t="shared" si="1"/>
        <v>0</v>
      </c>
      <c r="H36" s="186">
        <f t="shared" si="2"/>
        <v>0</v>
      </c>
      <c r="I36" s="186">
        <f t="shared" si="3"/>
        <v>0</v>
      </c>
      <c r="J36" s="21"/>
    </row>
    <row r="37" spans="1:12" ht="15" customHeight="1" x14ac:dyDescent="0.25">
      <c r="A37" s="68"/>
      <c r="B37" s="49"/>
      <c r="C37" s="320"/>
      <c r="D37" s="38"/>
      <c r="E37" s="17"/>
      <c r="F37" s="71">
        <f t="shared" si="0"/>
        <v>0</v>
      </c>
      <c r="G37" s="71">
        <f t="shared" si="1"/>
        <v>0</v>
      </c>
      <c r="H37" s="186">
        <f t="shared" si="2"/>
        <v>0</v>
      </c>
      <c r="I37" s="186">
        <f t="shared" si="3"/>
        <v>0</v>
      </c>
      <c r="J37" s="21"/>
    </row>
    <row r="38" spans="1:12" ht="15" customHeight="1" x14ac:dyDescent="0.25">
      <c r="A38" s="68"/>
      <c r="B38" s="49"/>
      <c r="C38" s="320"/>
      <c r="D38" s="38"/>
      <c r="E38" s="17"/>
      <c r="F38" s="71">
        <f t="shared" si="0"/>
        <v>0</v>
      </c>
      <c r="G38" s="71">
        <f t="shared" si="1"/>
        <v>0</v>
      </c>
      <c r="H38" s="186">
        <f t="shared" si="2"/>
        <v>0</v>
      </c>
      <c r="I38" s="186">
        <f t="shared" si="3"/>
        <v>0</v>
      </c>
      <c r="J38" s="21"/>
    </row>
    <row r="39" spans="1:12" ht="15" customHeight="1" x14ac:dyDescent="0.25">
      <c r="A39" s="68"/>
      <c r="B39" s="49"/>
      <c r="C39" s="320"/>
      <c r="D39" s="38"/>
      <c r="E39" s="17"/>
      <c r="F39" s="71">
        <f t="shared" si="0"/>
        <v>0</v>
      </c>
      <c r="G39" s="71">
        <f t="shared" si="1"/>
        <v>0</v>
      </c>
      <c r="H39" s="186">
        <f t="shared" si="2"/>
        <v>0</v>
      </c>
      <c r="I39" s="186">
        <f t="shared" si="3"/>
        <v>0</v>
      </c>
      <c r="J39" s="21"/>
    </row>
    <row r="40" spans="1:12" ht="15" customHeight="1" x14ac:dyDescent="0.25">
      <c r="A40" s="68"/>
      <c r="B40" s="49"/>
      <c r="C40" s="320"/>
      <c r="D40" s="38"/>
      <c r="E40" s="17"/>
      <c r="F40" s="71">
        <f t="shared" si="0"/>
        <v>0</v>
      </c>
      <c r="G40" s="71">
        <f t="shared" si="1"/>
        <v>0</v>
      </c>
      <c r="H40" s="186">
        <f t="shared" si="2"/>
        <v>0</v>
      </c>
      <c r="I40" s="186">
        <f t="shared" si="3"/>
        <v>0</v>
      </c>
      <c r="J40" s="21"/>
    </row>
    <row r="41" spans="1:12" ht="15" customHeight="1" x14ac:dyDescent="0.25">
      <c r="A41" s="68"/>
      <c r="B41" s="49"/>
      <c r="C41" s="320"/>
      <c r="D41" s="38"/>
      <c r="E41" s="17"/>
      <c r="F41" s="71">
        <f t="shared" si="0"/>
        <v>0</v>
      </c>
      <c r="G41" s="71">
        <f t="shared" si="1"/>
        <v>0</v>
      </c>
      <c r="H41" s="186">
        <f t="shared" si="2"/>
        <v>0</v>
      </c>
      <c r="I41" s="186">
        <f t="shared" si="3"/>
        <v>0</v>
      </c>
      <c r="J41" s="21"/>
    </row>
    <row r="42" spans="1:12" ht="15" customHeight="1" x14ac:dyDescent="0.25">
      <c r="A42" s="68"/>
      <c r="B42" s="49"/>
      <c r="C42" s="320"/>
      <c r="D42" s="38"/>
      <c r="E42" s="17"/>
      <c r="F42" s="71">
        <f t="shared" si="0"/>
        <v>0</v>
      </c>
      <c r="G42" s="71">
        <f t="shared" si="1"/>
        <v>0</v>
      </c>
      <c r="H42" s="186">
        <f t="shared" si="2"/>
        <v>0</v>
      </c>
      <c r="I42" s="186">
        <f t="shared" si="3"/>
        <v>0</v>
      </c>
      <c r="J42" s="21"/>
    </row>
    <row r="43" spans="1:12" ht="15" customHeight="1" x14ac:dyDescent="0.25">
      <c r="A43" s="68"/>
      <c r="B43" s="49"/>
      <c r="C43" s="320"/>
      <c r="D43" s="38"/>
      <c r="E43" s="17"/>
      <c r="F43" s="71">
        <f t="shared" si="0"/>
        <v>0</v>
      </c>
      <c r="G43" s="71">
        <f t="shared" si="1"/>
        <v>0</v>
      </c>
      <c r="H43" s="186">
        <f t="shared" si="2"/>
        <v>0</v>
      </c>
      <c r="I43" s="186">
        <f t="shared" si="3"/>
        <v>0</v>
      </c>
      <c r="J43" s="21"/>
    </row>
    <row r="44" spans="1:12" ht="15" customHeight="1" thickBot="1" x14ac:dyDescent="0.3">
      <c r="A44" s="68"/>
      <c r="B44" s="50"/>
      <c r="C44" s="323"/>
      <c r="D44" s="41"/>
      <c r="E44" s="42"/>
      <c r="F44" s="72">
        <f t="shared" si="0"/>
        <v>0</v>
      </c>
      <c r="G44" s="72">
        <f t="shared" si="1"/>
        <v>0</v>
      </c>
      <c r="H44" s="192">
        <f t="shared" si="2"/>
        <v>0</v>
      </c>
      <c r="I44" s="192">
        <f t="shared" si="3"/>
        <v>0</v>
      </c>
      <c r="J44" s="51"/>
      <c r="L44" s="9"/>
    </row>
    <row r="45" spans="1:12" ht="15" customHeight="1" thickBot="1" x14ac:dyDescent="0.3">
      <c r="A45" s="251"/>
      <c r="B45" s="318"/>
      <c r="C45" s="318"/>
      <c r="D45" s="318"/>
      <c r="E45" s="318"/>
      <c r="F45" s="318"/>
      <c r="G45" s="291" t="s">
        <v>385</v>
      </c>
      <c r="H45" s="57">
        <f>SUM(H7:H44)</f>
        <v>11.555000000000001</v>
      </c>
      <c r="I45" s="56">
        <f>SUM(I7:I44)</f>
        <v>5.6219999999999999</v>
      </c>
      <c r="J45" s="263"/>
      <c r="L45" s="9"/>
    </row>
    <row r="46" spans="1:12" ht="15" customHeight="1" thickBot="1" x14ac:dyDescent="0.3">
      <c r="A46" s="266" t="s">
        <v>484</v>
      </c>
      <c r="B46" s="252"/>
      <c r="C46" s="252"/>
      <c r="D46" s="252"/>
      <c r="E46" s="252"/>
      <c r="F46" s="252"/>
      <c r="G46" s="253"/>
      <c r="H46" s="254"/>
      <c r="I46" s="254"/>
      <c r="J46" s="207"/>
      <c r="L46" s="9"/>
    </row>
    <row r="47" spans="1:12" ht="15.75" thickBot="1" x14ac:dyDescent="0.3">
      <c r="A47" s="208" t="s">
        <v>120</v>
      </c>
      <c r="B47" s="209" t="s">
        <v>223</v>
      </c>
      <c r="C47" s="313" t="s">
        <v>419</v>
      </c>
      <c r="D47" s="18">
        <v>10</v>
      </c>
      <c r="E47" s="210" t="s">
        <v>386</v>
      </c>
      <c r="F47" s="74">
        <f>IFERROR(_xlfn.XLOOKUP(B47,'Ved 1 Del 2 Spesifiserte kjem.'!$A$6:$A$61,'Ved 1 Del 2 Spesifiserte kjem.'!$C$6:$C$61,,0),"")</f>
        <v>5000</v>
      </c>
      <c r="G47" s="74">
        <f>IFERROR(_xlfn.XLOOKUP(B47,'Ved 1 Del 2 Spesifiserte kjem.'!$A$6:$A$61,'Ved 1 Del 2 Spesifiserte kjem.'!$D$6:$D$61,,0),"")</f>
        <v>10000</v>
      </c>
      <c r="H47" s="75">
        <f>IFERROR(D47/F47,0)</f>
        <v>2E-3</v>
      </c>
      <c r="I47" s="211">
        <f>IFERROR(D47/G47,0)</f>
        <v>1E-3</v>
      </c>
      <c r="J47" s="19"/>
    </row>
    <row r="48" spans="1:12" x14ac:dyDescent="0.25">
      <c r="A48" s="212"/>
      <c r="B48" s="213" t="s">
        <v>394</v>
      </c>
      <c r="C48" s="314"/>
      <c r="D48" s="5">
        <v>100</v>
      </c>
      <c r="E48" s="214" t="s">
        <v>386</v>
      </c>
      <c r="F48" s="74">
        <f>IFERROR(_xlfn.XLOOKUP(B48,'Ved 1 Del 2 Spesifiserte kjem.'!$A$6:$A$61,'Ved 1 Del 2 Spesifiserte kjem.'!$C$6:$C$61,,0),"")</f>
        <v>2500</v>
      </c>
      <c r="G48" s="76">
        <f>IFERROR(_xlfn.XLOOKUP(B48,'Ved 1 Del 2 Spesifiserte kjem.'!$A$6:$A$61,'Ved 1 Del 2 Spesifiserte kjem.'!$D$6:$D$61,,0),"")</f>
        <v>25000</v>
      </c>
      <c r="H48" s="77">
        <f t="shared" ref="H48:H49" si="5">IFERROR(D48/F48,0)</f>
        <v>0.04</v>
      </c>
      <c r="I48" s="215">
        <f t="shared" ref="I48:I49" si="6">IFERROR(D48/G48,0)</f>
        <v>4.0000000000000001E-3</v>
      </c>
      <c r="J48" s="21"/>
    </row>
    <row r="49" spans="1:10" x14ac:dyDescent="0.25">
      <c r="A49" s="212"/>
      <c r="B49" s="213"/>
      <c r="C49" s="314"/>
      <c r="D49" s="5">
        <v>200</v>
      </c>
      <c r="E49" s="214" t="s">
        <v>386</v>
      </c>
      <c r="F49" s="76" t="str">
        <f>IFERROR(_xlfn.XLOOKUP(B49,'Ved 1 Del 2 Spesifiserte kjem.'!$A$6:$A$61,'Ved 1 Del 2 Spesifiserte kjem.'!$C$6:$C$61,,0),"")</f>
        <v/>
      </c>
      <c r="G49" s="76" t="str">
        <f>IFERROR(_xlfn.XLOOKUP(B49,'Ved 1 Del 2 Spesifiserte kjem.'!$A$6:$A$61,'Ved 1 Del 2 Spesifiserte kjem.'!$D$6:$D$61,,0),"")</f>
        <v/>
      </c>
      <c r="H49" s="77">
        <f t="shared" si="5"/>
        <v>0</v>
      </c>
      <c r="I49" s="215">
        <f t="shared" si="6"/>
        <v>0</v>
      </c>
      <c r="J49" s="21"/>
    </row>
    <row r="50" spans="1:10" x14ac:dyDescent="0.25">
      <c r="A50" s="212"/>
      <c r="B50" s="213"/>
      <c r="C50" s="314"/>
      <c r="D50" s="5">
        <v>200</v>
      </c>
      <c r="E50" s="214" t="s">
        <v>386</v>
      </c>
      <c r="F50" s="76" t="str">
        <f>IFERROR(_xlfn.XLOOKUP(B50,'Ved 1 Del 2 Spesifiserte kjem.'!$A$6:$A$61,'Ved 1 Del 2 Spesifiserte kjem.'!$C$6:$C$61,,0),"")</f>
        <v/>
      </c>
      <c r="G50" s="76" t="str">
        <f>IFERROR(_xlfn.XLOOKUP(B50,'Ved 1 Del 2 Spesifiserte kjem.'!$A$6:$A$61,'Ved 1 Del 2 Spesifiserte kjem.'!$D$6:$D$61,,0),"")</f>
        <v/>
      </c>
      <c r="H50" s="77">
        <f>IFERROR(D50/F50,0)</f>
        <v>0</v>
      </c>
      <c r="I50" s="215">
        <f>IFERROR(D50/G50,0)</f>
        <v>0</v>
      </c>
      <c r="J50" s="21"/>
    </row>
    <row r="51" spans="1:10" ht="15.75" thickBot="1" x14ac:dyDescent="0.3">
      <c r="A51" s="212"/>
      <c r="B51" s="216"/>
      <c r="C51" s="315"/>
      <c r="D51" s="129"/>
      <c r="E51" s="217" t="s">
        <v>386</v>
      </c>
      <c r="F51" s="78" t="str">
        <f>IFERROR(_xlfn.XLOOKUP(B51,'Ved 1 Del 2 Spesifiserte kjem.'!$A$6:$A$61,'Ved 1 Del 2 Spesifiserte kjem.'!$C$6:$C$61,,0),"")</f>
        <v/>
      </c>
      <c r="G51" s="78" t="str">
        <f>IFERROR(_xlfn.XLOOKUP(B51,'Ved 1 Del 2 Spesifiserte kjem.'!$A$6:$A$61,'Ved 1 Del 2 Spesifiserte kjem.'!$D$6:$D$61,,0),"")</f>
        <v/>
      </c>
      <c r="H51" s="79">
        <f t="shared" ref="H51:H52" si="7">IFERROR(D51/F51,0)</f>
        <v>0</v>
      </c>
      <c r="I51" s="218">
        <f t="shared" ref="I51:I52" si="8">IFERROR(D51/G51,0)</f>
        <v>0</v>
      </c>
      <c r="J51" s="51"/>
    </row>
    <row r="52" spans="1:10" x14ac:dyDescent="0.25">
      <c r="A52" s="212"/>
      <c r="B52" s="219"/>
      <c r="C52" s="316" t="s">
        <v>378</v>
      </c>
      <c r="D52" s="220">
        <v>10</v>
      </c>
      <c r="E52" s="221" t="s">
        <v>386</v>
      </c>
      <c r="F52" s="222" t="str">
        <f>IFERROR(_xlfn.XLOOKUP(B52,'Ved 1 Del 2 Spesifiserte kjem.'!$A$6:$A$61,'Ved 1 Del 2 Spesifiserte kjem.'!$C$6:$C$61,,0),"")</f>
        <v/>
      </c>
      <c r="G52" s="222" t="str">
        <f>IFERROR(_xlfn.XLOOKUP(B52,'Ved 1 Del 2 Spesifiserte kjem.'!$A$6:$A$61,'Ved 1 Del 2 Spesifiserte kjem.'!$D$6:$D$61,,0),"")</f>
        <v/>
      </c>
      <c r="H52" s="223">
        <f t="shared" si="7"/>
        <v>0</v>
      </c>
      <c r="I52" s="223">
        <f t="shared" si="8"/>
        <v>0</v>
      </c>
      <c r="J52" s="67"/>
    </row>
    <row r="53" spans="1:10" x14ac:dyDescent="0.25">
      <c r="A53" s="212"/>
      <c r="B53" s="224"/>
      <c r="C53" s="317"/>
      <c r="D53" s="5">
        <v>10</v>
      </c>
      <c r="E53" s="214" t="s">
        <v>386</v>
      </c>
      <c r="F53" s="76" t="str">
        <f>IFERROR(_xlfn.XLOOKUP(B53,'Ved 1 Del 2 Spesifiserte kjem.'!$A$6:$A$61,'Ved 1 Del 2 Spesifiserte kjem.'!$C$6:$C$61,,0),"")</f>
        <v/>
      </c>
      <c r="G53" s="76" t="str">
        <f>IFERROR(_xlfn.XLOOKUP(B53,'Ved 1 Del 2 Spesifiserte kjem.'!$A$6:$A$61,'Ved 1 Del 2 Spesifiserte kjem.'!$D$6:$D$61,,0),"")</f>
        <v/>
      </c>
      <c r="H53" s="77">
        <f>IFERROR(D53/F53,0)</f>
        <v>0</v>
      </c>
      <c r="I53" s="77">
        <f>IFERROR(D53/G53,0)</f>
        <v>0</v>
      </c>
      <c r="J53" s="21"/>
    </row>
    <row r="54" spans="1:10" x14ac:dyDescent="0.25">
      <c r="A54" s="212"/>
      <c r="B54" s="224"/>
      <c r="C54" s="317"/>
      <c r="D54" s="5">
        <v>10</v>
      </c>
      <c r="E54" s="214" t="s">
        <v>386</v>
      </c>
      <c r="F54" s="76" t="str">
        <f>IFERROR(_xlfn.XLOOKUP(B54,'Ved 1 Del 2 Spesifiserte kjem.'!$A$6:$A$61,'Ved 1 Del 2 Spesifiserte kjem.'!$C$6:$C$61,,0),"")</f>
        <v/>
      </c>
      <c r="G54" s="76" t="str">
        <f>IFERROR(_xlfn.XLOOKUP(B54,'Ved 1 Del 2 Spesifiserte kjem.'!$A$6:$A$61,'Ved 1 Del 2 Spesifiserte kjem.'!$D$6:$D$61,,0),"")</f>
        <v/>
      </c>
      <c r="H54" s="77">
        <f t="shared" ref="H54:H55" si="9">IFERROR(D54/F54,0)</f>
        <v>0</v>
      </c>
      <c r="I54" s="77">
        <f t="shared" ref="I54:I55" si="10">IFERROR(D54/G54,0)</f>
        <v>0</v>
      </c>
      <c r="J54" s="21"/>
    </row>
    <row r="55" spans="1:10" x14ac:dyDescent="0.25">
      <c r="A55" s="212"/>
      <c r="B55" s="224"/>
      <c r="C55" s="317"/>
      <c r="D55" s="5">
        <v>10</v>
      </c>
      <c r="E55" s="214" t="s">
        <v>386</v>
      </c>
      <c r="F55" s="76" t="str">
        <f>IFERROR(_xlfn.XLOOKUP(B55,'Ved 1 Del 2 Spesifiserte kjem.'!$A$6:$A$61,'Ved 1 Del 2 Spesifiserte kjem.'!$C$6:$C$61,,0),"")</f>
        <v/>
      </c>
      <c r="G55" s="76" t="str">
        <f>IFERROR(_xlfn.XLOOKUP(B55,'Ved 1 Del 2 Spesifiserte kjem.'!$A$6:$A$61,'Ved 1 Del 2 Spesifiserte kjem.'!$D$6:$D$61,,0),"")</f>
        <v/>
      </c>
      <c r="H55" s="77">
        <f t="shared" si="9"/>
        <v>0</v>
      </c>
      <c r="I55" s="77">
        <f t="shared" si="10"/>
        <v>0</v>
      </c>
      <c r="J55" s="21"/>
    </row>
    <row r="56" spans="1:10" ht="15.75" thickBot="1" x14ac:dyDescent="0.3">
      <c r="A56" s="212"/>
      <c r="B56" s="225"/>
      <c r="C56" s="317"/>
      <c r="D56" s="156"/>
      <c r="E56" s="226" t="s">
        <v>386</v>
      </c>
      <c r="F56" s="227" t="str">
        <f>IFERROR(_xlfn.XLOOKUP(B56,'Ved 1 Del 2 Spesifiserte kjem.'!$A$6:$A$61,'Ved 1 Del 2 Spesifiserte kjem.'!$C$6:$C$61,,0),"")</f>
        <v/>
      </c>
      <c r="G56" s="227" t="str">
        <f>IFERROR(_xlfn.XLOOKUP(B56,'Ved 1 Del 2 Spesifiserte kjem.'!$A$6:$A$61,'Ved 1 Del 2 Spesifiserte kjem.'!$D$6:$D$61,,0),"")</f>
        <v/>
      </c>
      <c r="H56" s="228">
        <f>IFERROR(D56/F56,0)</f>
        <v>0</v>
      </c>
      <c r="I56" s="228">
        <f>IFERROR(D56/G56,0)</f>
        <v>0</v>
      </c>
      <c r="J56" s="53"/>
    </row>
    <row r="57" spans="1:10" ht="15.75" thickBot="1" x14ac:dyDescent="0.3">
      <c r="A57" s="229"/>
      <c r="B57" s="230" t="s">
        <v>399</v>
      </c>
      <c r="C57" s="231"/>
      <c r="D57" s="231">
        <v>10</v>
      </c>
      <c r="E57" s="232" t="s">
        <v>386</v>
      </c>
      <c r="F57" s="233" t="str">
        <f>IFERROR(_xlfn.XLOOKUP(B57,'Ved 1 Del 2 Spesifiserte kjem.'!$A$6:$A$61,'Ved 1 Del 2 Spesifiserte kjem.'!$C$6:$C$61,,0),"")</f>
        <v/>
      </c>
      <c r="G57" s="233" t="str">
        <f>IFERROR(_xlfn.XLOOKUP(B57,'Ved 1 Del 2 Spesifiserte kjem.'!$A$6:$A$61,'Ved 1 Del 2 Spesifiserte kjem.'!$D$6:$D$61,,0),"")</f>
        <v/>
      </c>
      <c r="H57" s="234">
        <f t="shared" ref="H57:H82" si="11">IFERROR(D57/F57,0)</f>
        <v>0</v>
      </c>
      <c r="I57" s="234">
        <f t="shared" ref="I57:I82" si="12">IFERROR(D57/G57,0)</f>
        <v>0</v>
      </c>
      <c r="J57" s="235"/>
    </row>
    <row r="58" spans="1:10" x14ac:dyDescent="0.25">
      <c r="A58" s="212" t="s">
        <v>157</v>
      </c>
      <c r="B58" s="219" t="s">
        <v>223</v>
      </c>
      <c r="C58" s="220"/>
      <c r="D58" s="220">
        <v>100</v>
      </c>
      <c r="E58" s="221" t="s">
        <v>386</v>
      </c>
      <c r="F58" s="222">
        <f>IFERROR(_xlfn.XLOOKUP(B58,'Ved 1 Del 2 Spesifiserte kjem.'!$A$6:$A$61,'Ved 1 Del 2 Spesifiserte kjem.'!$C$6:$C$61,,0),"")</f>
        <v>5000</v>
      </c>
      <c r="G58" s="222">
        <f>IFERROR(_xlfn.XLOOKUP(B58,'Ved 1 Del 2 Spesifiserte kjem.'!$A$6:$A$61,'Ved 1 Del 2 Spesifiserte kjem.'!$D$6:$D$61,,0),"")</f>
        <v>10000</v>
      </c>
      <c r="H58" s="223">
        <f t="shared" si="11"/>
        <v>0.02</v>
      </c>
      <c r="I58" s="223">
        <f t="shared" si="12"/>
        <v>0.01</v>
      </c>
      <c r="J58" s="67"/>
    </row>
    <row r="59" spans="1:10" x14ac:dyDescent="0.25">
      <c r="A59" s="212"/>
      <c r="B59" s="224" t="s">
        <v>224</v>
      </c>
      <c r="C59" s="5"/>
      <c r="D59" s="5">
        <v>10</v>
      </c>
      <c r="E59" s="214" t="s">
        <v>386</v>
      </c>
      <c r="F59" s="76">
        <f>IFERROR(_xlfn.XLOOKUP(B59,'Ved 1 Del 2 Spesifiserte kjem.'!$A$6:$A$61,'Ved 1 Del 2 Spesifiserte kjem.'!$C$6:$C$61,,0),"")</f>
        <v>1250</v>
      </c>
      <c r="G59" s="76">
        <f>IFERROR(_xlfn.XLOOKUP(B59,'Ved 1 Del 2 Spesifiserte kjem.'!$A$6:$A$61,'Ved 1 Del 2 Spesifiserte kjem.'!$D$6:$D$61,,0),"")</f>
        <v>5000</v>
      </c>
      <c r="H59" s="77">
        <f t="shared" si="11"/>
        <v>8.0000000000000002E-3</v>
      </c>
      <c r="I59" s="77">
        <f t="shared" si="12"/>
        <v>2E-3</v>
      </c>
      <c r="J59" s="21"/>
    </row>
    <row r="60" spans="1:10" x14ac:dyDescent="0.25">
      <c r="A60" s="212"/>
      <c r="B60" s="224" t="s">
        <v>225</v>
      </c>
      <c r="C60" s="5"/>
      <c r="D60" s="5">
        <v>10</v>
      </c>
      <c r="E60" s="214" t="s">
        <v>386</v>
      </c>
      <c r="F60" s="76">
        <f>IFERROR(_xlfn.XLOOKUP(B60,'Ved 1 Del 2 Spesifiserte kjem.'!$A$6:$A$61,'Ved 1 Del 2 Spesifiserte kjem.'!$C$6:$C$61,,0),"")</f>
        <v>350</v>
      </c>
      <c r="G60" s="76">
        <f>IFERROR(_xlfn.XLOOKUP(B60,'Ved 1 Del 2 Spesifiserte kjem.'!$A$6:$A$61,'Ved 1 Del 2 Spesifiserte kjem.'!$D$6:$D$61,,0),"")</f>
        <v>2500</v>
      </c>
      <c r="H60" s="77">
        <f t="shared" si="11"/>
        <v>2.8571428571428571E-2</v>
      </c>
      <c r="I60" s="77">
        <f t="shared" si="12"/>
        <v>4.0000000000000001E-3</v>
      </c>
      <c r="J60" s="21"/>
    </row>
    <row r="61" spans="1:10" x14ac:dyDescent="0.25">
      <c r="A61" s="212"/>
      <c r="B61" s="224" t="s">
        <v>226</v>
      </c>
      <c r="C61" s="5"/>
      <c r="D61" s="5"/>
      <c r="E61" s="214" t="s">
        <v>386</v>
      </c>
      <c r="F61" s="76">
        <f>IFERROR(_xlfn.XLOOKUP(B61,'Ved 1 Del 2 Spesifiserte kjem.'!$A$6:$A$61,'Ved 1 Del 2 Spesifiserte kjem.'!$C$6:$C$61,,0),"")</f>
        <v>10</v>
      </c>
      <c r="G61" s="76">
        <f>IFERROR(_xlfn.XLOOKUP(B61,'Ved 1 Del 2 Spesifiserte kjem.'!$A$6:$A$61,'Ved 1 Del 2 Spesifiserte kjem.'!$D$6:$D$61,,0),"")</f>
        <v>50</v>
      </c>
      <c r="H61" s="77">
        <f t="shared" si="11"/>
        <v>0</v>
      </c>
      <c r="I61" s="77">
        <f t="shared" si="12"/>
        <v>0</v>
      </c>
      <c r="J61" s="21"/>
    </row>
    <row r="62" spans="1:10" x14ac:dyDescent="0.25">
      <c r="A62" s="212"/>
      <c r="B62" s="224" t="s">
        <v>166</v>
      </c>
      <c r="C62" s="5"/>
      <c r="D62" s="5"/>
      <c r="E62" s="214" t="s">
        <v>386</v>
      </c>
      <c r="F62" s="76">
        <f>IFERROR(_xlfn.XLOOKUP(B62,'Ved 1 Del 2 Spesifiserte kjem.'!$A$6:$A$61,'Ved 1 Del 2 Spesifiserte kjem.'!$C$6:$C$61,,0),"")</f>
        <v>10</v>
      </c>
      <c r="G62" s="76">
        <f>IFERROR(_xlfn.XLOOKUP(B62,'Ved 1 Del 2 Spesifiserte kjem.'!$A$6:$A$61,'Ved 1 Del 2 Spesifiserte kjem.'!$D$6:$D$61,,0),"")</f>
        <v>25</v>
      </c>
      <c r="H62" s="77">
        <f t="shared" si="11"/>
        <v>0</v>
      </c>
      <c r="I62" s="77">
        <f t="shared" si="12"/>
        <v>0</v>
      </c>
      <c r="J62" s="21"/>
    </row>
    <row r="63" spans="1:10" x14ac:dyDescent="0.25">
      <c r="A63" s="212"/>
      <c r="B63" s="224"/>
      <c r="C63" s="5"/>
      <c r="D63" s="5"/>
      <c r="E63" s="214" t="s">
        <v>386</v>
      </c>
      <c r="F63" s="76" t="str">
        <f>IFERROR(_xlfn.XLOOKUP(B63,'Ved 1 Del 2 Spesifiserte kjem.'!$A$6:$A$61,'Ved 1 Del 2 Spesifiserte kjem.'!$C$6:$C$61,,0),"")</f>
        <v/>
      </c>
      <c r="G63" s="76" t="str">
        <f>IFERROR(_xlfn.XLOOKUP(B63,'Ved 1 Del 2 Spesifiserte kjem.'!$A$6:$A$61,'Ved 1 Del 2 Spesifiserte kjem.'!$D$6:$D$61,,0),"")</f>
        <v/>
      </c>
      <c r="H63" s="77">
        <f t="shared" si="11"/>
        <v>0</v>
      </c>
      <c r="I63" s="77">
        <f t="shared" si="12"/>
        <v>0</v>
      </c>
      <c r="J63" s="21"/>
    </row>
    <row r="64" spans="1:10" x14ac:dyDescent="0.25">
      <c r="A64" s="212"/>
      <c r="B64" s="224"/>
      <c r="C64" s="5"/>
      <c r="D64" s="5"/>
      <c r="E64" s="214" t="s">
        <v>386</v>
      </c>
      <c r="F64" s="76" t="str">
        <f>IFERROR(_xlfn.XLOOKUP(B64,'Ved 1 Del 2 Spesifiserte kjem.'!$A$6:$A$61,'Ved 1 Del 2 Spesifiserte kjem.'!$C$6:$C$61,,0),"")</f>
        <v/>
      </c>
      <c r="G64" s="76" t="str">
        <f>IFERROR(_xlfn.XLOOKUP(B64,'Ved 1 Del 2 Spesifiserte kjem.'!$A$6:$A$61,'Ved 1 Del 2 Spesifiserte kjem.'!$D$6:$D$61,,0),"")</f>
        <v/>
      </c>
      <c r="H64" s="77">
        <f t="shared" si="11"/>
        <v>0</v>
      </c>
      <c r="I64" s="77">
        <f t="shared" si="12"/>
        <v>0</v>
      </c>
      <c r="J64" s="21"/>
    </row>
    <row r="65" spans="1:10" x14ac:dyDescent="0.25">
      <c r="A65" s="212"/>
      <c r="B65" s="224"/>
      <c r="C65" s="5"/>
      <c r="D65" s="5"/>
      <c r="E65" s="214" t="s">
        <v>386</v>
      </c>
      <c r="F65" s="76" t="str">
        <f>IFERROR(_xlfn.XLOOKUP(B65,'Ved 1 Del 2 Spesifiserte kjem.'!$A$6:$A$61,'Ved 1 Del 2 Spesifiserte kjem.'!$C$6:$C$61,,0),"")</f>
        <v/>
      </c>
      <c r="G65" s="76" t="str">
        <f>IFERROR(_xlfn.XLOOKUP(B65,'Ved 1 Del 2 Spesifiserte kjem.'!$A$6:$A$61,'Ved 1 Del 2 Spesifiserte kjem.'!$D$6:$D$61,,0),"")</f>
        <v/>
      </c>
      <c r="H65" s="77">
        <f t="shared" si="11"/>
        <v>0</v>
      </c>
      <c r="I65" s="77">
        <f t="shared" si="12"/>
        <v>0</v>
      </c>
      <c r="J65" s="21"/>
    </row>
    <row r="66" spans="1:10" x14ac:dyDescent="0.25">
      <c r="A66" s="212"/>
      <c r="B66" s="224"/>
      <c r="C66" s="5"/>
      <c r="D66" s="5"/>
      <c r="E66" s="214" t="s">
        <v>386</v>
      </c>
      <c r="F66" s="76" t="str">
        <f>IFERROR(_xlfn.XLOOKUP(B66,'Ved 1 Del 2 Spesifiserte kjem.'!$A$6:$A$61,'Ved 1 Del 2 Spesifiserte kjem.'!$C$6:$C$61,,0),"")</f>
        <v/>
      </c>
      <c r="G66" s="76" t="str">
        <f>IFERROR(_xlfn.XLOOKUP(B66,'Ved 1 Del 2 Spesifiserte kjem.'!$A$6:$A$61,'Ved 1 Del 2 Spesifiserte kjem.'!$D$6:$D$61,,0),"")</f>
        <v/>
      </c>
      <c r="H66" s="77">
        <f t="shared" si="11"/>
        <v>0</v>
      </c>
      <c r="I66" s="77">
        <f t="shared" si="12"/>
        <v>0</v>
      </c>
      <c r="J66" s="21"/>
    </row>
    <row r="67" spans="1:10" x14ac:dyDescent="0.25">
      <c r="A67" s="212"/>
      <c r="B67" s="224"/>
      <c r="C67" s="5"/>
      <c r="D67" s="5"/>
      <c r="E67" s="214" t="s">
        <v>386</v>
      </c>
      <c r="F67" s="76" t="str">
        <f>IFERROR(_xlfn.XLOOKUP(B67,'Ved 1 Del 2 Spesifiserte kjem.'!$A$6:$A$61,'Ved 1 Del 2 Spesifiserte kjem.'!$C$6:$C$61,,0),"")</f>
        <v/>
      </c>
      <c r="G67" s="76" t="str">
        <f>IFERROR(_xlfn.XLOOKUP(B67,'Ved 1 Del 2 Spesifiserte kjem.'!$A$6:$A$61,'Ved 1 Del 2 Spesifiserte kjem.'!$D$6:$D$61,,0),"")</f>
        <v/>
      </c>
      <c r="H67" s="77">
        <f t="shared" si="11"/>
        <v>0</v>
      </c>
      <c r="I67" s="77">
        <f t="shared" si="12"/>
        <v>0</v>
      </c>
      <c r="J67" s="21"/>
    </row>
    <row r="68" spans="1:10" x14ac:dyDescent="0.25">
      <c r="A68" s="212"/>
      <c r="B68" s="224"/>
      <c r="C68" s="5"/>
      <c r="D68" s="5"/>
      <c r="E68" s="214" t="s">
        <v>386</v>
      </c>
      <c r="F68" s="76" t="str">
        <f>IFERROR(_xlfn.XLOOKUP(B68,'Ved 1 Del 2 Spesifiserte kjem.'!$A$6:$A$61,'Ved 1 Del 2 Spesifiserte kjem.'!$C$6:$C$61,,0),"")</f>
        <v/>
      </c>
      <c r="G68" s="76" t="str">
        <f>IFERROR(_xlfn.XLOOKUP(B68,'Ved 1 Del 2 Spesifiserte kjem.'!$A$6:$A$61,'Ved 1 Del 2 Spesifiserte kjem.'!$D$6:$D$61,,0),"")</f>
        <v/>
      </c>
      <c r="H68" s="77">
        <f t="shared" si="11"/>
        <v>0</v>
      </c>
      <c r="I68" s="77">
        <f t="shared" si="12"/>
        <v>0</v>
      </c>
      <c r="J68" s="21"/>
    </row>
    <row r="69" spans="1:10" x14ac:dyDescent="0.25">
      <c r="A69" s="212"/>
      <c r="B69" s="224"/>
      <c r="C69" s="5"/>
      <c r="D69" s="5"/>
      <c r="E69" s="214" t="s">
        <v>386</v>
      </c>
      <c r="F69" s="76" t="str">
        <f>IFERROR(_xlfn.XLOOKUP(B69,'Ved 1 Del 2 Spesifiserte kjem.'!$A$6:$A$61,'Ved 1 Del 2 Spesifiserte kjem.'!$C$6:$C$61,,0),"")</f>
        <v/>
      </c>
      <c r="G69" s="76" t="str">
        <f>IFERROR(_xlfn.XLOOKUP(B69,'Ved 1 Del 2 Spesifiserte kjem.'!$A$6:$A$61,'Ved 1 Del 2 Spesifiserte kjem.'!$D$6:$D$61,,0),"")</f>
        <v/>
      </c>
      <c r="H69" s="77">
        <f t="shared" si="11"/>
        <v>0</v>
      </c>
      <c r="I69" s="77">
        <f t="shared" si="12"/>
        <v>0</v>
      </c>
      <c r="J69" s="21"/>
    </row>
    <row r="70" spans="1:10" x14ac:dyDescent="0.25">
      <c r="A70" s="212"/>
      <c r="B70" s="224"/>
      <c r="C70" s="5"/>
      <c r="D70" s="5"/>
      <c r="E70" s="214" t="s">
        <v>386</v>
      </c>
      <c r="F70" s="76" t="str">
        <f>IFERROR(_xlfn.XLOOKUP(B70,'Ved 1 Del 2 Spesifiserte kjem.'!$A$6:$A$61,'Ved 1 Del 2 Spesifiserte kjem.'!$C$6:$C$61,,0),"")</f>
        <v/>
      </c>
      <c r="G70" s="76" t="str">
        <f>IFERROR(_xlfn.XLOOKUP(B70,'Ved 1 Del 2 Spesifiserte kjem.'!$A$6:$A$61,'Ved 1 Del 2 Spesifiserte kjem.'!$D$6:$D$61,,0),"")</f>
        <v/>
      </c>
      <c r="H70" s="77">
        <f t="shared" si="11"/>
        <v>0</v>
      </c>
      <c r="I70" s="77">
        <f t="shared" si="12"/>
        <v>0</v>
      </c>
      <c r="J70" s="21"/>
    </row>
    <row r="71" spans="1:10" x14ac:dyDescent="0.25">
      <c r="A71" s="212"/>
      <c r="B71" s="224"/>
      <c r="C71" s="5"/>
      <c r="D71" s="5"/>
      <c r="E71" s="214" t="s">
        <v>386</v>
      </c>
      <c r="F71" s="76" t="str">
        <f>IFERROR(_xlfn.XLOOKUP(B71,'Ved 1 Del 2 Spesifiserte kjem.'!$A$6:$A$61,'Ved 1 Del 2 Spesifiserte kjem.'!$C$6:$C$61,,0),"")</f>
        <v/>
      </c>
      <c r="G71" s="76" t="str">
        <f>IFERROR(_xlfn.XLOOKUP(B71,'Ved 1 Del 2 Spesifiserte kjem.'!$A$6:$A$61,'Ved 1 Del 2 Spesifiserte kjem.'!$D$6:$D$61,,0),"")</f>
        <v/>
      </c>
      <c r="H71" s="77">
        <f t="shared" si="11"/>
        <v>0</v>
      </c>
      <c r="I71" s="77">
        <f t="shared" si="12"/>
        <v>0</v>
      </c>
      <c r="J71" s="21"/>
    </row>
    <row r="72" spans="1:10" x14ac:dyDescent="0.25">
      <c r="A72" s="212"/>
      <c r="B72" s="224"/>
      <c r="C72" s="5"/>
      <c r="D72" s="5"/>
      <c r="E72" s="214" t="s">
        <v>386</v>
      </c>
      <c r="F72" s="76" t="str">
        <f>IFERROR(_xlfn.XLOOKUP(B72,'Ved 1 Del 2 Spesifiserte kjem.'!$A$6:$A$61,'Ved 1 Del 2 Spesifiserte kjem.'!$C$6:$C$61,,0),"")</f>
        <v/>
      </c>
      <c r="G72" s="76" t="str">
        <f>IFERROR(_xlfn.XLOOKUP(B72,'Ved 1 Del 2 Spesifiserte kjem.'!$A$6:$A$61,'Ved 1 Del 2 Spesifiserte kjem.'!$D$6:$D$61,,0),"")</f>
        <v/>
      </c>
      <c r="H72" s="77">
        <f t="shared" si="11"/>
        <v>0</v>
      </c>
      <c r="I72" s="77">
        <f t="shared" si="12"/>
        <v>0</v>
      </c>
      <c r="J72" s="21"/>
    </row>
    <row r="73" spans="1:10" x14ac:dyDescent="0.25">
      <c r="A73" s="212"/>
      <c r="B73" s="224"/>
      <c r="C73" s="5"/>
      <c r="D73" s="5"/>
      <c r="E73" s="214" t="s">
        <v>386</v>
      </c>
      <c r="F73" s="76" t="str">
        <f>IFERROR(_xlfn.XLOOKUP(B73,'Ved 1 Del 2 Spesifiserte kjem.'!$A$6:$A$61,'Ved 1 Del 2 Spesifiserte kjem.'!$C$6:$C$61,,0),"")</f>
        <v/>
      </c>
      <c r="G73" s="76" t="str">
        <f>IFERROR(_xlfn.XLOOKUP(B73,'Ved 1 Del 2 Spesifiserte kjem.'!$A$6:$A$61,'Ved 1 Del 2 Spesifiserte kjem.'!$D$6:$D$61,,0),"")</f>
        <v/>
      </c>
      <c r="H73" s="77">
        <f t="shared" si="11"/>
        <v>0</v>
      </c>
      <c r="I73" s="77">
        <f t="shared" si="12"/>
        <v>0</v>
      </c>
      <c r="J73" s="21"/>
    </row>
    <row r="74" spans="1:10" x14ac:dyDescent="0.25">
      <c r="A74" s="212"/>
      <c r="B74" s="224"/>
      <c r="C74" s="5"/>
      <c r="D74" s="5"/>
      <c r="E74" s="214" t="s">
        <v>386</v>
      </c>
      <c r="F74" s="76" t="str">
        <f>IFERROR(_xlfn.XLOOKUP(B74,'Ved 1 Del 2 Spesifiserte kjem.'!$A$6:$A$61,'Ved 1 Del 2 Spesifiserte kjem.'!$C$6:$C$61,,0),"")</f>
        <v/>
      </c>
      <c r="G74" s="76" t="str">
        <f>IFERROR(_xlfn.XLOOKUP(B74,'Ved 1 Del 2 Spesifiserte kjem.'!$A$6:$A$61,'Ved 1 Del 2 Spesifiserte kjem.'!$D$6:$D$61,,0),"")</f>
        <v/>
      </c>
      <c r="H74" s="77">
        <f t="shared" si="11"/>
        <v>0</v>
      </c>
      <c r="I74" s="77">
        <f t="shared" si="12"/>
        <v>0</v>
      </c>
      <c r="J74" s="21"/>
    </row>
    <row r="75" spans="1:10" x14ac:dyDescent="0.25">
      <c r="A75" s="212"/>
      <c r="B75" s="224"/>
      <c r="C75" s="5"/>
      <c r="D75" s="5"/>
      <c r="E75" s="214" t="s">
        <v>386</v>
      </c>
      <c r="F75" s="76" t="str">
        <f>IFERROR(_xlfn.XLOOKUP(B75,'Ved 1 Del 2 Spesifiserte kjem.'!$A$6:$A$61,'Ved 1 Del 2 Spesifiserte kjem.'!$C$6:$C$61,,0),"")</f>
        <v/>
      </c>
      <c r="G75" s="76" t="str">
        <f>IFERROR(_xlfn.XLOOKUP(B75,'Ved 1 Del 2 Spesifiserte kjem.'!$A$6:$A$61,'Ved 1 Del 2 Spesifiserte kjem.'!$D$6:$D$61,,0),"")</f>
        <v/>
      </c>
      <c r="H75" s="77">
        <f t="shared" si="11"/>
        <v>0</v>
      </c>
      <c r="I75" s="77">
        <f t="shared" si="12"/>
        <v>0</v>
      </c>
      <c r="J75" s="21"/>
    </row>
    <row r="76" spans="1:10" x14ac:dyDescent="0.25">
      <c r="A76" s="212"/>
      <c r="B76" s="224"/>
      <c r="C76" s="5"/>
      <c r="D76" s="5"/>
      <c r="E76" s="214" t="s">
        <v>386</v>
      </c>
      <c r="F76" s="76" t="str">
        <f>IFERROR(_xlfn.XLOOKUP(B76,'Ved 1 Del 2 Spesifiserte kjem.'!$A$6:$A$61,'Ved 1 Del 2 Spesifiserte kjem.'!$C$6:$C$61,,0),"")</f>
        <v/>
      </c>
      <c r="G76" s="76" t="str">
        <f>IFERROR(_xlfn.XLOOKUP(B76,'Ved 1 Del 2 Spesifiserte kjem.'!$A$6:$A$61,'Ved 1 Del 2 Spesifiserte kjem.'!$D$6:$D$61,,0),"")</f>
        <v/>
      </c>
      <c r="H76" s="77">
        <f t="shared" si="11"/>
        <v>0</v>
      </c>
      <c r="I76" s="77">
        <f t="shared" si="12"/>
        <v>0</v>
      </c>
      <c r="J76" s="21"/>
    </row>
    <row r="77" spans="1:10" x14ac:dyDescent="0.25">
      <c r="A77" s="212"/>
      <c r="B77" s="224"/>
      <c r="C77" s="5"/>
      <c r="D77" s="5"/>
      <c r="E77" s="214" t="s">
        <v>386</v>
      </c>
      <c r="F77" s="76" t="str">
        <f>IFERROR(_xlfn.XLOOKUP(B77,'Ved 1 Del 2 Spesifiserte kjem.'!$A$6:$A$61,'Ved 1 Del 2 Spesifiserte kjem.'!$C$6:$C$61,,0),"")</f>
        <v/>
      </c>
      <c r="G77" s="76" t="str">
        <f>IFERROR(_xlfn.XLOOKUP(B77,'Ved 1 Del 2 Spesifiserte kjem.'!$A$6:$A$61,'Ved 1 Del 2 Spesifiserte kjem.'!$D$6:$D$61,,0),"")</f>
        <v/>
      </c>
      <c r="H77" s="77">
        <f t="shared" si="11"/>
        <v>0</v>
      </c>
      <c r="I77" s="77">
        <f t="shared" si="12"/>
        <v>0</v>
      </c>
      <c r="J77" s="21"/>
    </row>
    <row r="78" spans="1:10" x14ac:dyDescent="0.25">
      <c r="A78" s="212"/>
      <c r="B78" s="224"/>
      <c r="C78" s="5"/>
      <c r="D78" s="5"/>
      <c r="E78" s="214" t="s">
        <v>386</v>
      </c>
      <c r="F78" s="76" t="str">
        <f>IFERROR(_xlfn.XLOOKUP(B78,'Ved 1 Del 2 Spesifiserte kjem.'!$A$6:$A$61,'Ved 1 Del 2 Spesifiserte kjem.'!$C$6:$C$61,,0),"")</f>
        <v/>
      </c>
      <c r="G78" s="76" t="str">
        <f>IFERROR(_xlfn.XLOOKUP(B78,'Ved 1 Del 2 Spesifiserte kjem.'!$A$6:$A$61,'Ved 1 Del 2 Spesifiserte kjem.'!$D$6:$D$61,,0),"")</f>
        <v/>
      </c>
      <c r="H78" s="77">
        <f t="shared" si="11"/>
        <v>0</v>
      </c>
      <c r="I78" s="77">
        <f t="shared" si="12"/>
        <v>0</v>
      </c>
      <c r="J78" s="21"/>
    </row>
    <row r="79" spans="1:10" x14ac:dyDescent="0.25">
      <c r="A79" s="212"/>
      <c r="B79" s="224"/>
      <c r="C79" s="5"/>
      <c r="D79" s="5"/>
      <c r="E79" s="214" t="s">
        <v>386</v>
      </c>
      <c r="F79" s="76" t="str">
        <f>IFERROR(_xlfn.XLOOKUP(B79,'Ved 1 Del 2 Spesifiserte kjem.'!$A$6:$A$61,'Ved 1 Del 2 Spesifiserte kjem.'!$C$6:$C$61,,0),"")</f>
        <v/>
      </c>
      <c r="G79" s="76" t="str">
        <f>IFERROR(_xlfn.XLOOKUP(B79,'Ved 1 Del 2 Spesifiserte kjem.'!$A$6:$A$61,'Ved 1 Del 2 Spesifiserte kjem.'!$D$6:$D$61,,0),"")</f>
        <v/>
      </c>
      <c r="H79" s="77">
        <f t="shared" si="11"/>
        <v>0</v>
      </c>
      <c r="I79" s="77">
        <f t="shared" si="12"/>
        <v>0</v>
      </c>
      <c r="J79" s="21"/>
    </row>
    <row r="80" spans="1:10" x14ac:dyDescent="0.25">
      <c r="A80" s="212"/>
      <c r="B80" s="224"/>
      <c r="C80" s="5"/>
      <c r="D80" s="5"/>
      <c r="E80" s="214" t="s">
        <v>386</v>
      </c>
      <c r="F80" s="76" t="str">
        <f>IFERROR(_xlfn.XLOOKUP(B80,'Ved 1 Del 2 Spesifiserte kjem.'!$A$6:$A$61,'Ved 1 Del 2 Spesifiserte kjem.'!$C$6:$C$61,,0),"")</f>
        <v/>
      </c>
      <c r="G80" s="76" t="str">
        <f>IFERROR(_xlfn.XLOOKUP(B80,'Ved 1 Del 2 Spesifiserte kjem.'!$A$6:$A$61,'Ved 1 Del 2 Spesifiserte kjem.'!$D$6:$D$61,,0),"")</f>
        <v/>
      </c>
      <c r="H80" s="77">
        <f t="shared" si="11"/>
        <v>0</v>
      </c>
      <c r="I80" s="77">
        <f t="shared" si="12"/>
        <v>0</v>
      </c>
      <c r="J80" s="21"/>
    </row>
    <row r="81" spans="1:10" x14ac:dyDescent="0.25">
      <c r="A81" s="212"/>
      <c r="B81" s="224"/>
      <c r="C81" s="5"/>
      <c r="D81" s="5"/>
      <c r="E81" s="214" t="s">
        <v>386</v>
      </c>
      <c r="F81" s="76" t="str">
        <f>IFERROR(_xlfn.XLOOKUP(B81,'Ved 1 Del 2 Spesifiserte kjem.'!$A$6:$A$61,'Ved 1 Del 2 Spesifiserte kjem.'!$C$6:$C$61,,0),"")</f>
        <v/>
      </c>
      <c r="G81" s="76" t="str">
        <f>IFERROR(_xlfn.XLOOKUP(B81,'Ved 1 Del 2 Spesifiserte kjem.'!$A$6:$A$61,'Ved 1 Del 2 Spesifiserte kjem.'!$D$6:$D$61,,0),"")</f>
        <v/>
      </c>
      <c r="H81" s="77">
        <f t="shared" si="11"/>
        <v>0</v>
      </c>
      <c r="I81" s="77">
        <f t="shared" si="12"/>
        <v>0</v>
      </c>
      <c r="J81" s="21"/>
    </row>
    <row r="82" spans="1:10" ht="15.75" thickBot="1" x14ac:dyDescent="0.3">
      <c r="A82" s="262"/>
      <c r="B82" s="236"/>
      <c r="C82" s="129"/>
      <c r="D82" s="129"/>
      <c r="E82" s="217" t="s">
        <v>386</v>
      </c>
      <c r="F82" s="78" t="str">
        <f>IFERROR(_xlfn.XLOOKUP(B82,'Ved 1 Del 2 Spesifiserte kjem.'!$A$6:$A$61,'Ved 1 Del 2 Spesifiserte kjem.'!$C$6:$C$61,,0),"")</f>
        <v/>
      </c>
      <c r="G82" s="78" t="str">
        <f>IFERROR(_xlfn.XLOOKUP(B82,'Ved 1 Del 2 Spesifiserte kjem.'!$A$6:$A$61,'Ved 1 Del 2 Spesifiserte kjem.'!$D$6:$D$61,,0),"")</f>
        <v/>
      </c>
      <c r="H82" s="79">
        <f t="shared" si="11"/>
        <v>0</v>
      </c>
      <c r="I82" s="79">
        <f t="shared" si="12"/>
        <v>0</v>
      </c>
      <c r="J82" s="51"/>
    </row>
    <row r="83" spans="1:10" ht="15.75" thickBot="1" x14ac:dyDescent="0.3">
      <c r="G83" s="261" t="s">
        <v>384</v>
      </c>
      <c r="H83" s="56">
        <f>SUM(H47:H82)</f>
        <v>9.8571428571428574E-2</v>
      </c>
      <c r="I83" s="56">
        <f>SUM(I47:I82)</f>
        <v>2.1000000000000001E-2</v>
      </c>
    </row>
    <row r="84" spans="1:10" ht="15.75" thickBot="1" x14ac:dyDescent="0.3">
      <c r="G84" s="8" t="s">
        <v>383</v>
      </c>
      <c r="H84" s="59">
        <f>H45+H83</f>
        <v>11.65357142857143</v>
      </c>
      <c r="I84" s="59">
        <f>I45+I83</f>
        <v>5.6429999999999998</v>
      </c>
    </row>
  </sheetData>
  <mergeCells count="9">
    <mergeCell ref="A6:J6"/>
    <mergeCell ref="B2:G2"/>
    <mergeCell ref="C47:C51"/>
    <mergeCell ref="C52:C56"/>
    <mergeCell ref="B45:F45"/>
    <mergeCell ref="C7:C11"/>
    <mergeCell ref="C12:C16"/>
    <mergeCell ref="C18:C21"/>
    <mergeCell ref="C22:C44"/>
  </mergeCells>
  <phoneticPr fontId="23" type="noConversion"/>
  <conditionalFormatting sqref="H47:I82">
    <cfRule type="cellIs" dxfId="5" priority="1" operator="greaterThanOrEqual">
      <formula>1</formula>
    </cfRule>
  </conditionalFormatting>
  <conditionalFormatting sqref="H84:I84">
    <cfRule type="cellIs" dxfId="4" priority="2" operator="greaterThanOrEqual">
      <formula>1</formula>
    </cfRule>
    <cfRule type="cellIs" dxfId="3" priority="3" operator="lessThan">
      <formula>1</formula>
    </cfRule>
  </conditionalFormatting>
  <dataValidations count="1">
    <dataValidation type="list" allowBlank="1" showInputMessage="1" showErrorMessage="1" sqref="B7:B44" xr:uid="{00000000-0002-0000-03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Velg avfallstype" prompt="Trenger du flere linjer med avfall under denne mengdebrgrensningen? Legg til ønske antall linjer." xr:uid="{00000000-0002-0000-0300-000001000000}">
          <x14:formula1>
            <xm:f>Avfallsstoffummer!$C$2:$C$60</xm:f>
          </x14:formula1>
          <xm:sqref>B45:B46</xm:sqref>
        </x14:dataValidation>
        <x14:dataValidation type="list" allowBlank="1" showInputMessage="1" showErrorMessage="1" xr:uid="{00000000-0002-0000-0300-000002000000}">
          <x14:formula1>
            <xm:f>'Ved 1 Del 1 Farlige kjem.'!$B$24:$B$27</xm:f>
          </x14:formula1>
          <xm:sqref>E7:E44</xm:sqref>
        </x14:dataValidation>
        <x14:dataValidation type="list" allowBlank="1" showInputMessage="1" showErrorMessage="1" promptTitle="Velg navngitt farlig kjemikalie" prompt=" " xr:uid="{00000000-0002-0000-0300-000003000000}">
          <x14:formula1>
            <xm:f>'Ved 1 Del 2 Spesifiserte kjem.'!$A$6:$A$61</xm:f>
          </x14:formula1>
          <xm:sqref>B71 B47:B59 B63 B65 B67 B69 B61</xm:sqref>
        </x14:dataValidation>
        <x14:dataValidation type="list" allowBlank="1" showInputMessage="1" showErrorMessage="1" promptTitle="Velg navngitt farlig kjemikalie" prompt=" " xr:uid="{00000000-0002-0000-0300-000004000000}">
          <x14:formula1>
            <xm:f>'Ved 1 Del 2 Spesifiserte kjem.'!$A$4:$A$61</xm:f>
          </x14:formula1>
          <xm:sqref>B60 B62 B64 B66 B70 B68 B72:B82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Q70"/>
  <sheetViews>
    <sheetView workbookViewId="0">
      <selection activeCell="B3" sqref="B3:I3"/>
    </sheetView>
  </sheetViews>
  <sheetFormatPr baseColWidth="10" defaultColWidth="8.7109375" defaultRowHeight="15" x14ac:dyDescent="0.25"/>
  <cols>
    <col min="1" max="1" width="10.5703125" customWidth="1"/>
    <col min="2" max="2" width="50.42578125" customWidth="1"/>
    <col min="3" max="3" width="19.7109375" hidden="1" customWidth="1"/>
    <col min="4" max="4" width="18.28515625" customWidth="1"/>
    <col min="5" max="5" width="48.7109375" style="7" customWidth="1"/>
    <col min="6" max="6" width="20.42578125" customWidth="1"/>
    <col min="7" max="7" width="20" customWidth="1"/>
    <col min="8" max="9" width="18" customWidth="1"/>
    <col min="10" max="10" width="53.42578125" customWidth="1"/>
    <col min="12" max="12" width="95.140625" bestFit="1" customWidth="1"/>
    <col min="13" max="13" width="14.140625" customWidth="1"/>
    <col min="14" max="14" width="22.42578125" customWidth="1"/>
    <col min="15" max="15" width="21" customWidth="1"/>
    <col min="16" max="16" width="30.42578125" customWidth="1"/>
    <col min="17" max="17" width="19.28515625" customWidth="1"/>
    <col min="18" max="18" width="25.140625" customWidth="1"/>
  </cols>
  <sheetData>
    <row r="1" spans="1:15" ht="21" x14ac:dyDescent="0.35">
      <c r="B1" s="243" t="s">
        <v>437</v>
      </c>
    </row>
    <row r="2" spans="1:15" s="6" customFormat="1" ht="39" customHeight="1" x14ac:dyDescent="0.25">
      <c r="B2" s="312" t="s">
        <v>579</v>
      </c>
      <c r="C2" s="312"/>
      <c r="D2" s="312"/>
      <c r="E2" s="312"/>
      <c r="F2" s="312"/>
      <c r="G2" s="312"/>
      <c r="H2" s="312"/>
      <c r="I2" s="312"/>
      <c r="J2" s="6" t="str">
        <f>""</f>
        <v/>
      </c>
    </row>
    <row r="3" spans="1:15" s="6" customFormat="1" ht="15.75" x14ac:dyDescent="0.25">
      <c r="B3" s="312" t="s">
        <v>404</v>
      </c>
      <c r="C3" s="312"/>
      <c r="D3" s="312"/>
      <c r="E3" s="312"/>
      <c r="F3" s="312"/>
      <c r="G3" s="312"/>
      <c r="H3" s="312"/>
      <c r="I3" s="312"/>
    </row>
    <row r="4" spans="1:15" ht="15.75" thickBot="1" x14ac:dyDescent="0.3">
      <c r="C4" s="15" t="s">
        <v>380</v>
      </c>
      <c r="D4" s="15" t="s">
        <v>380</v>
      </c>
      <c r="F4" s="15" t="s">
        <v>380</v>
      </c>
      <c r="G4" s="15" t="s">
        <v>380</v>
      </c>
    </row>
    <row r="5" spans="1:15" s="244" customFormat="1" ht="73.5" customHeight="1" thickBot="1" x14ac:dyDescent="0.3">
      <c r="A5" s="290" t="s">
        <v>418</v>
      </c>
      <c r="B5" s="246" t="s">
        <v>156</v>
      </c>
      <c r="C5" s="101"/>
      <c r="D5" s="101" t="s">
        <v>438</v>
      </c>
      <c r="E5" s="101" t="s">
        <v>267</v>
      </c>
      <c r="F5" s="101" t="s">
        <v>400</v>
      </c>
      <c r="G5" s="101" t="s">
        <v>401</v>
      </c>
      <c r="H5" s="101" t="s">
        <v>402</v>
      </c>
      <c r="I5" s="101" t="s">
        <v>403</v>
      </c>
      <c r="J5" s="102" t="s">
        <v>373</v>
      </c>
    </row>
    <row r="6" spans="1:15" ht="30.75" thickBot="1" x14ac:dyDescent="0.3">
      <c r="A6" s="265" t="s">
        <v>483</v>
      </c>
      <c r="B6" s="335"/>
      <c r="C6" s="335"/>
      <c r="D6" s="335"/>
      <c r="E6" s="335"/>
      <c r="F6" s="335"/>
      <c r="G6" s="335"/>
      <c r="H6" s="335"/>
      <c r="I6" s="335"/>
      <c r="J6" s="336"/>
    </row>
    <row r="7" spans="1:15" ht="15" customHeight="1" x14ac:dyDescent="0.25">
      <c r="A7" s="85" t="s">
        <v>120</v>
      </c>
      <c r="B7" s="337" t="s">
        <v>290</v>
      </c>
      <c r="C7" s="239"/>
      <c r="D7" s="240">
        <v>10</v>
      </c>
      <c r="E7" s="339" t="s">
        <v>54</v>
      </c>
      <c r="F7" s="241"/>
      <c r="G7" s="241"/>
      <c r="H7" s="242"/>
      <c r="I7" s="242"/>
      <c r="J7" s="67" t="s">
        <v>275</v>
      </c>
    </row>
    <row r="8" spans="1:15" ht="15" customHeight="1" x14ac:dyDescent="0.25">
      <c r="A8" s="86" t="s">
        <v>157</v>
      </c>
      <c r="B8" s="338"/>
      <c r="C8" s="91"/>
      <c r="D8" s="26">
        <v>20</v>
      </c>
      <c r="E8" s="339"/>
      <c r="F8" s="71"/>
      <c r="G8" s="71"/>
      <c r="H8" s="82"/>
      <c r="I8" s="82"/>
      <c r="J8" s="21"/>
    </row>
    <row r="9" spans="1:15" ht="15" customHeight="1" thickBot="1" x14ac:dyDescent="0.3">
      <c r="A9" s="87" t="s">
        <v>405</v>
      </c>
      <c r="B9" s="89"/>
      <c r="C9" s="92"/>
      <c r="D9" s="88">
        <f>D7+D8</f>
        <v>30</v>
      </c>
      <c r="E9" s="340"/>
      <c r="F9" s="72">
        <f>IFERROR(_xlfn.XLOOKUP(E7,'Ved 1 Del 1 Farlige kjem.'!$B$28:$B$32,'Ved 1 Del 1 Farlige kjem.'!$C$28:$C$32,,0),"")</f>
        <v>100</v>
      </c>
      <c r="G9" s="72">
        <f>IFERROR(_xlfn.XLOOKUP(E7,'Ved 1 Del 1 Farlige kjem.'!$B$28:$B$32,'Ved 1 Del 1 Farlige kjem.'!$D$28:$D$32,,0),"")</f>
        <v>500</v>
      </c>
      <c r="H9" s="83">
        <f t="shared" ref="H9" si="0">IFERROR(D9/F9,0)</f>
        <v>0.3</v>
      </c>
      <c r="I9" s="83">
        <f t="shared" ref="I9" si="1">IFERROR(D9/G9,0)</f>
        <v>0.06</v>
      </c>
      <c r="J9" s="51" t="s">
        <v>376</v>
      </c>
    </row>
    <row r="10" spans="1:15" ht="15" customHeight="1" x14ac:dyDescent="0.25">
      <c r="A10" s="85" t="s">
        <v>120</v>
      </c>
      <c r="B10" s="341" t="s">
        <v>124</v>
      </c>
      <c r="C10" s="90"/>
      <c r="D10" s="28">
        <v>50</v>
      </c>
      <c r="E10" s="343" t="s">
        <v>55</v>
      </c>
      <c r="F10" s="241"/>
      <c r="G10" s="241"/>
      <c r="H10" s="81"/>
      <c r="I10" s="81"/>
      <c r="J10" s="19" t="s">
        <v>275</v>
      </c>
    </row>
    <row r="11" spans="1:15" ht="15" customHeight="1" x14ac:dyDescent="0.25">
      <c r="A11" s="86" t="s">
        <v>157</v>
      </c>
      <c r="B11" s="342"/>
      <c r="C11" s="91"/>
      <c r="D11" s="26">
        <v>100</v>
      </c>
      <c r="E11" s="339"/>
      <c r="F11" s="71"/>
      <c r="G11" s="71"/>
      <c r="H11" s="82"/>
      <c r="I11" s="82"/>
      <c r="J11" s="21"/>
    </row>
    <row r="12" spans="1:15" ht="15" customHeight="1" thickBot="1" x14ac:dyDescent="0.3">
      <c r="A12" s="87" t="s">
        <v>405</v>
      </c>
      <c r="B12" s="89"/>
      <c r="C12" s="92"/>
      <c r="D12" s="88">
        <f t="shared" ref="D12" si="2">D10+D11</f>
        <v>150</v>
      </c>
      <c r="E12" s="340"/>
      <c r="F12" s="72">
        <f>IFERROR(_xlfn.XLOOKUP(E10,'Ved 1 Del 1 Farlige kjem.'!$B$28:$B$32,'Ved 1 Del 1 Farlige kjem.'!$C$28:$C$32,,0),"")</f>
        <v>100</v>
      </c>
      <c r="G12" s="72">
        <f>IFERROR(_xlfn.XLOOKUP(E10,'Ved 1 Del 1 Farlige kjem.'!$B$28:$B$32,'Ved 1 Del 1 Farlige kjem.'!$D$28:$D$32,,0),"")</f>
        <v>500</v>
      </c>
      <c r="H12" s="83">
        <f t="shared" ref="H12" si="3">IFERROR(D12/F12,0)</f>
        <v>1.5</v>
      </c>
      <c r="I12" s="83">
        <f t="shared" ref="I12" si="4">IFERROR(D12/G12,0)</f>
        <v>0.3</v>
      </c>
      <c r="J12" s="51" t="s">
        <v>376</v>
      </c>
    </row>
    <row r="13" spans="1:15" ht="15" customHeight="1" x14ac:dyDescent="0.25">
      <c r="A13" s="85" t="s">
        <v>120</v>
      </c>
      <c r="B13" s="341" t="s">
        <v>435</v>
      </c>
      <c r="C13" s="90"/>
      <c r="D13" s="28"/>
      <c r="E13" s="344" t="s">
        <v>276</v>
      </c>
      <c r="F13" s="241"/>
      <c r="G13" s="241"/>
      <c r="H13" s="81"/>
      <c r="I13" s="81"/>
      <c r="J13" s="19" t="s">
        <v>275</v>
      </c>
      <c r="O13" s="25"/>
    </row>
    <row r="14" spans="1:15" ht="15" customHeight="1" x14ac:dyDescent="0.25">
      <c r="A14" s="86" t="s">
        <v>157</v>
      </c>
      <c r="B14" s="342"/>
      <c r="C14" s="91"/>
      <c r="D14" s="26"/>
      <c r="E14" s="339"/>
      <c r="F14" s="71"/>
      <c r="G14" s="71"/>
      <c r="H14" s="82"/>
      <c r="I14" s="82"/>
      <c r="J14" s="21"/>
      <c r="O14" s="25"/>
    </row>
    <row r="15" spans="1:15" ht="15" customHeight="1" thickBot="1" x14ac:dyDescent="0.3">
      <c r="A15" s="87" t="s">
        <v>405</v>
      </c>
      <c r="B15" s="89"/>
      <c r="C15" s="92"/>
      <c r="D15" s="88">
        <f t="shared" ref="D15" si="5">D13+D14</f>
        <v>0</v>
      </c>
      <c r="E15" s="340"/>
      <c r="F15" s="72" t="str">
        <f>IFERROR(_xlfn.XLOOKUP(E13,'Ved 1 Del 1 Farlige kjem.'!$B$28:$B$32,'Ved 1 Del 1 Farlige kjem.'!$C$28:$C$32,,0),"")</f>
        <v/>
      </c>
      <c r="G15" s="72" t="str">
        <f>IFERROR(_xlfn.XLOOKUP(E13,'Ved 1 Del 1 Farlige kjem.'!$B$28:$B$32,'Ved 1 Del 1 Farlige kjem.'!$D$28:$D$32,,0),"")</f>
        <v/>
      </c>
      <c r="H15" s="83">
        <f t="shared" ref="H15" si="6">IFERROR(D15/F15,0)</f>
        <v>0</v>
      </c>
      <c r="I15" s="83">
        <f t="shared" ref="I15" si="7">IFERROR(D15/G15,0)</f>
        <v>0</v>
      </c>
      <c r="J15" s="51" t="s">
        <v>376</v>
      </c>
      <c r="O15" s="25"/>
    </row>
    <row r="16" spans="1:15" ht="15" customHeight="1" x14ac:dyDescent="0.25">
      <c r="A16" s="85" t="s">
        <v>120</v>
      </c>
      <c r="B16" s="341" t="s">
        <v>436</v>
      </c>
      <c r="C16" s="90"/>
      <c r="D16" s="28">
        <v>10</v>
      </c>
      <c r="E16" s="343" t="s">
        <v>281</v>
      </c>
      <c r="F16" s="241"/>
      <c r="G16" s="241"/>
      <c r="H16" s="81"/>
      <c r="I16" s="81"/>
      <c r="J16" s="19" t="s">
        <v>275</v>
      </c>
      <c r="O16" s="25"/>
    </row>
    <row r="17" spans="1:17" ht="15" customHeight="1" x14ac:dyDescent="0.25">
      <c r="A17" s="86" t="s">
        <v>157</v>
      </c>
      <c r="B17" s="342"/>
      <c r="C17" s="91"/>
      <c r="D17" s="26">
        <v>100</v>
      </c>
      <c r="E17" s="339"/>
      <c r="F17" s="71"/>
      <c r="G17" s="71"/>
      <c r="H17" s="82"/>
      <c r="I17" s="82"/>
      <c r="J17" s="21"/>
      <c r="O17" s="25"/>
    </row>
    <row r="18" spans="1:17" ht="15" customHeight="1" thickBot="1" x14ac:dyDescent="0.3">
      <c r="A18" s="87" t="s">
        <v>405</v>
      </c>
      <c r="B18" s="89"/>
      <c r="C18" s="92"/>
      <c r="D18" s="88">
        <f t="shared" ref="D18" si="8">D16+D17</f>
        <v>110</v>
      </c>
      <c r="E18" s="340"/>
      <c r="F18" s="72">
        <f>IFERROR(_xlfn.XLOOKUP(E16,'Ved 1 Del 1 Farlige kjem.'!$B$28:$B$32,'Ved 1 Del 1 Farlige kjem.'!$C$28:$C$32,,0),"")</f>
        <v>0</v>
      </c>
      <c r="G18" s="72">
        <f>IFERROR(_xlfn.XLOOKUP(E16,'Ved 1 Del 1 Farlige kjem.'!$B$28:$B$32,'Ved 1 Del 1 Farlige kjem.'!$D$28:$D$32,,0),"")</f>
        <v>0</v>
      </c>
      <c r="H18" s="83">
        <f t="shared" ref="H18" si="9">IFERROR(D18/F18,0)</f>
        <v>0</v>
      </c>
      <c r="I18" s="83">
        <f t="shared" ref="I18" si="10">IFERROR(D18/G18,0)</f>
        <v>0</v>
      </c>
      <c r="J18" s="51" t="s">
        <v>376</v>
      </c>
      <c r="O18" s="25"/>
    </row>
    <row r="19" spans="1:17" ht="15" customHeight="1" x14ac:dyDescent="0.25">
      <c r="A19" s="85" t="s">
        <v>120</v>
      </c>
      <c r="B19" s="337"/>
      <c r="C19" s="239"/>
      <c r="D19" s="240"/>
      <c r="E19" s="339"/>
      <c r="F19" s="241"/>
      <c r="G19" s="241"/>
      <c r="H19" s="81"/>
      <c r="I19" s="81"/>
      <c r="J19" s="19" t="s">
        <v>275</v>
      </c>
      <c r="O19" s="25"/>
    </row>
    <row r="20" spans="1:17" ht="15" customHeight="1" x14ac:dyDescent="0.25">
      <c r="A20" s="86" t="s">
        <v>157</v>
      </c>
      <c r="B20" s="338"/>
      <c r="C20" s="91"/>
      <c r="D20" s="26"/>
      <c r="E20" s="339"/>
      <c r="F20" s="71"/>
      <c r="G20" s="71"/>
      <c r="H20" s="82"/>
      <c r="I20" s="82"/>
      <c r="J20" s="21"/>
    </row>
    <row r="21" spans="1:17" ht="15" customHeight="1" thickBot="1" x14ac:dyDescent="0.3">
      <c r="A21" s="87" t="s">
        <v>405</v>
      </c>
      <c r="B21" s="89"/>
      <c r="C21" s="92"/>
      <c r="D21" s="88"/>
      <c r="E21" s="340"/>
      <c r="F21" s="72" t="str">
        <f>IFERROR(_xlfn.XLOOKUP(E19,'Ved 1 Del 1 Farlige kjem.'!$B$28:$B$32,'Ved 1 Del 1 Farlige kjem.'!$C$28:$C$32,,0),"")</f>
        <v/>
      </c>
      <c r="G21" s="72" t="str">
        <f>IFERROR(_xlfn.XLOOKUP(E19,'Ved 1 Del 1 Farlige kjem.'!$B$28:$B$32,'Ved 1 Del 1 Farlige kjem.'!$D$28:$D$32,,0),"")</f>
        <v/>
      </c>
      <c r="H21" s="83">
        <f t="shared" ref="H21" si="11">IFERROR(D21/F21,0)</f>
        <v>0</v>
      </c>
      <c r="I21" s="83">
        <f t="shared" ref="I21" si="12">IFERROR(D21/G21,0)</f>
        <v>0</v>
      </c>
      <c r="J21" s="51" t="s">
        <v>376</v>
      </c>
      <c r="O21" s="25"/>
    </row>
    <row r="22" spans="1:17" ht="15" customHeight="1" x14ac:dyDescent="0.25">
      <c r="A22" s="85" t="s">
        <v>120</v>
      </c>
      <c r="B22" s="337"/>
      <c r="C22" s="239"/>
      <c r="D22" s="240"/>
      <c r="E22" s="339"/>
      <c r="F22" s="241"/>
      <c r="G22" s="241"/>
      <c r="H22" s="81"/>
      <c r="I22" s="81"/>
      <c r="J22" s="19" t="s">
        <v>275</v>
      </c>
    </row>
    <row r="23" spans="1:17" ht="15" customHeight="1" x14ac:dyDescent="0.25">
      <c r="A23" s="86" t="s">
        <v>157</v>
      </c>
      <c r="B23" s="338"/>
      <c r="C23" s="91"/>
      <c r="D23" s="26"/>
      <c r="E23" s="339"/>
      <c r="F23" s="71"/>
      <c r="G23" s="71"/>
      <c r="H23" s="82"/>
      <c r="I23" s="82"/>
      <c r="J23" s="21"/>
      <c r="O23" s="25"/>
    </row>
    <row r="24" spans="1:17" ht="15" customHeight="1" thickBot="1" x14ac:dyDescent="0.3">
      <c r="A24" s="87" t="s">
        <v>405</v>
      </c>
      <c r="B24" s="89"/>
      <c r="C24" s="92"/>
      <c r="D24" s="88"/>
      <c r="E24" s="340"/>
      <c r="F24" s="72" t="str">
        <f>IFERROR(_xlfn.XLOOKUP(E22,'Ved 1 Del 1 Farlige kjem.'!$B$28:$B$32,'Ved 1 Del 1 Farlige kjem.'!$C$28:$C$32,,0),"")</f>
        <v/>
      </c>
      <c r="G24" s="72" t="str">
        <f>IFERROR(_xlfn.XLOOKUP(E22,'Ved 1 Del 1 Farlige kjem.'!$B$28:$B$32,'Ved 1 Del 1 Farlige kjem.'!$D$28:$D$32,,0),"")</f>
        <v/>
      </c>
      <c r="H24" s="83">
        <f t="shared" ref="H24" si="13">IFERROR(D24/F24,0)</f>
        <v>0</v>
      </c>
      <c r="I24" s="83">
        <f t="shared" ref="I24" si="14">IFERROR(D24/G24,0)</f>
        <v>0</v>
      </c>
      <c r="J24" s="51" t="s">
        <v>376</v>
      </c>
      <c r="N24" s="25"/>
      <c r="O24" s="25"/>
      <c r="P24" s="25"/>
      <c r="Q24" s="25"/>
    </row>
    <row r="25" spans="1:17" ht="15" customHeight="1" x14ac:dyDescent="0.25">
      <c r="A25" s="85" t="s">
        <v>120</v>
      </c>
      <c r="B25" s="337"/>
      <c r="C25" s="239"/>
      <c r="D25" s="240"/>
      <c r="E25" s="339"/>
      <c r="F25" s="241"/>
      <c r="G25" s="241"/>
      <c r="H25" s="81"/>
      <c r="I25" s="81"/>
      <c r="J25" s="19" t="s">
        <v>275</v>
      </c>
    </row>
    <row r="26" spans="1:17" ht="15" customHeight="1" x14ac:dyDescent="0.25">
      <c r="A26" s="86" t="s">
        <v>157</v>
      </c>
      <c r="B26" s="338"/>
      <c r="C26" s="91"/>
      <c r="D26" s="26"/>
      <c r="E26" s="339"/>
      <c r="F26" s="71"/>
      <c r="G26" s="71"/>
      <c r="H26" s="82"/>
      <c r="I26" s="82"/>
      <c r="J26" s="21"/>
    </row>
    <row r="27" spans="1:17" ht="15" customHeight="1" thickBot="1" x14ac:dyDescent="0.3">
      <c r="A27" s="87" t="s">
        <v>405</v>
      </c>
      <c r="B27" s="89"/>
      <c r="C27" s="92"/>
      <c r="D27" s="88"/>
      <c r="E27" s="340"/>
      <c r="F27" s="72" t="str">
        <f>IFERROR(_xlfn.XLOOKUP(E25,'Ved 1 Del 1 Farlige kjem.'!$B$28:$B$32,'Ved 1 Del 1 Farlige kjem.'!$C$28:$C$32,,0),"")</f>
        <v/>
      </c>
      <c r="G27" s="72" t="str">
        <f>IFERROR(_xlfn.XLOOKUP(E25,'Ved 1 Del 1 Farlige kjem.'!$B$28:$B$32,'Ved 1 Del 1 Farlige kjem.'!$D$28:$D$32,,0),"")</f>
        <v/>
      </c>
      <c r="H27" s="83">
        <f t="shared" ref="H27" si="15">IFERROR(D27/F27,0)</f>
        <v>0</v>
      </c>
      <c r="I27" s="83">
        <f t="shared" ref="I27" si="16">IFERROR(D27/G27,0)</f>
        <v>0</v>
      </c>
      <c r="J27" s="51" t="s">
        <v>376</v>
      </c>
    </row>
    <row r="28" spans="1:17" ht="15" customHeight="1" x14ac:dyDescent="0.25">
      <c r="A28" s="85" t="s">
        <v>120</v>
      </c>
      <c r="B28" s="337"/>
      <c r="C28" s="239"/>
      <c r="D28" s="240"/>
      <c r="E28" s="339"/>
      <c r="F28" s="241"/>
      <c r="G28" s="241"/>
      <c r="H28" s="81"/>
      <c r="I28" s="81"/>
      <c r="J28" s="19" t="s">
        <v>275</v>
      </c>
    </row>
    <row r="29" spans="1:17" ht="15" customHeight="1" x14ac:dyDescent="0.25">
      <c r="A29" s="86" t="s">
        <v>157</v>
      </c>
      <c r="B29" s="338"/>
      <c r="C29" s="91"/>
      <c r="D29" s="26"/>
      <c r="E29" s="339"/>
      <c r="F29" s="71"/>
      <c r="G29" s="71"/>
      <c r="H29" s="82"/>
      <c r="I29" s="82"/>
      <c r="J29" s="21"/>
    </row>
    <row r="30" spans="1:17" ht="15" customHeight="1" thickBot="1" x14ac:dyDescent="0.3">
      <c r="A30" s="87" t="s">
        <v>405</v>
      </c>
      <c r="B30" s="89"/>
      <c r="C30" s="92"/>
      <c r="D30" s="88"/>
      <c r="E30" s="340"/>
      <c r="F30" s="72" t="str">
        <f>IFERROR(_xlfn.XLOOKUP(E28,'Ved 1 Del 1 Farlige kjem.'!$B$28:$B$32,'Ved 1 Del 1 Farlige kjem.'!$C$28:$C$32,,0),"")</f>
        <v/>
      </c>
      <c r="G30" s="72" t="str">
        <f>IFERROR(_xlfn.XLOOKUP(E28,'Ved 1 Del 1 Farlige kjem.'!$B$28:$B$32,'Ved 1 Del 1 Farlige kjem.'!$D$28:$D$32,,0),"")</f>
        <v/>
      </c>
      <c r="H30" s="83">
        <f t="shared" ref="H30" si="17">IFERROR(D30/F30,0)</f>
        <v>0</v>
      </c>
      <c r="I30" s="83">
        <f t="shared" ref="I30" si="18">IFERROR(D30/G30,0)</f>
        <v>0</v>
      </c>
      <c r="J30" s="51" t="s">
        <v>376</v>
      </c>
    </row>
    <row r="31" spans="1:17" ht="15" customHeight="1" x14ac:dyDescent="0.25">
      <c r="A31" s="85" t="s">
        <v>120</v>
      </c>
      <c r="B31" s="337"/>
      <c r="C31" s="239"/>
      <c r="D31" s="240"/>
      <c r="E31" s="339"/>
      <c r="F31" s="241"/>
      <c r="G31" s="241"/>
      <c r="H31" s="81"/>
      <c r="I31" s="81"/>
      <c r="J31" s="19" t="s">
        <v>275</v>
      </c>
    </row>
    <row r="32" spans="1:17" ht="15" customHeight="1" x14ac:dyDescent="0.25">
      <c r="A32" s="86" t="s">
        <v>157</v>
      </c>
      <c r="B32" s="338"/>
      <c r="C32" s="91"/>
      <c r="D32" s="26"/>
      <c r="E32" s="339"/>
      <c r="F32" s="71"/>
      <c r="G32" s="71"/>
      <c r="H32" s="82"/>
      <c r="I32" s="82"/>
      <c r="J32" s="21"/>
    </row>
    <row r="33" spans="1:12" ht="15" customHeight="1" thickBot="1" x14ac:dyDescent="0.3">
      <c r="A33" s="87" t="s">
        <v>405</v>
      </c>
      <c r="B33" s="89"/>
      <c r="C33" s="92"/>
      <c r="D33" s="88"/>
      <c r="E33" s="340"/>
      <c r="F33" s="72" t="str">
        <f>IFERROR(_xlfn.XLOOKUP(E31,'Ved 1 Del 1 Farlige kjem.'!$B$28:$B$32,'Ved 1 Del 1 Farlige kjem.'!$C$28:$C$32,,0),"")</f>
        <v/>
      </c>
      <c r="G33" s="72" t="str">
        <f>IFERROR(_xlfn.XLOOKUP(E31,'Ved 1 Del 1 Farlige kjem.'!$B$28:$B$32,'Ved 1 Del 1 Farlige kjem.'!$D$28:$D$32,,0),"")</f>
        <v/>
      </c>
      <c r="H33" s="83">
        <f t="shared" ref="H33" si="19">IFERROR(D33/F33,0)</f>
        <v>0</v>
      </c>
      <c r="I33" s="83">
        <f t="shared" ref="I33" si="20">IFERROR(D33/G33,0)</f>
        <v>0</v>
      </c>
      <c r="J33" s="51" t="s">
        <v>376</v>
      </c>
      <c r="L33" s="9"/>
    </row>
    <row r="34" spans="1:12" ht="15" customHeight="1" thickBot="1" x14ac:dyDescent="0.3">
      <c r="A34" s="264" t="s">
        <v>484</v>
      </c>
      <c r="B34" s="63"/>
      <c r="C34" s="47"/>
      <c r="D34" s="47"/>
      <c r="E34" s="47"/>
      <c r="F34" s="64" t="s">
        <v>380</v>
      </c>
      <c r="G34" s="65" t="s">
        <v>380</v>
      </c>
      <c r="H34" s="66"/>
      <c r="I34" s="66"/>
      <c r="J34" s="62"/>
      <c r="L34" s="9"/>
    </row>
    <row r="35" spans="1:12" ht="15" customHeight="1" x14ac:dyDescent="0.25">
      <c r="A35" s="93" t="s">
        <v>120</v>
      </c>
      <c r="B35" s="345" t="s">
        <v>394</v>
      </c>
      <c r="C35" s="94"/>
      <c r="D35" s="18">
        <v>10</v>
      </c>
      <c r="E35" s="347" t="s">
        <v>386</v>
      </c>
      <c r="F35" s="74">
        <f>IFERROR(_xlfn.XLOOKUP(B35,'Ved 1 Del 2 Spesifiserte kjem.'!$A$6:$A$61,'Ved 1 Del 2 Spesifiserte kjem.'!$C$6:$C$61,,0),"")</f>
        <v>2500</v>
      </c>
      <c r="G35" s="74">
        <f>IFERROR(_xlfn.XLOOKUP(B35,'Ved 1 Del 2 Spesifiserte kjem.'!$A$6:$A$61,'Ved 1 Del 2 Spesifiserte kjem.'!$D$6:$D$61,,0),"")</f>
        <v>25000</v>
      </c>
      <c r="H35" s="75"/>
      <c r="I35" s="75"/>
      <c r="J35" s="19" t="s">
        <v>580</v>
      </c>
    </row>
    <row r="36" spans="1:12" x14ac:dyDescent="0.25">
      <c r="A36" s="86" t="s">
        <v>157</v>
      </c>
      <c r="B36" s="346"/>
      <c r="C36" s="84"/>
      <c r="D36" s="5">
        <v>10</v>
      </c>
      <c r="E36" s="348"/>
      <c r="F36" s="76" t="str">
        <f>+IFERROR(VLOOKUP(B36,'Ved 1 Del 2 Spesifiserte kjem.'!$A$6:$E$61,3),"")</f>
        <v/>
      </c>
      <c r="G36" s="76" t="str">
        <f>+IFERROR(VLOOKUP(B36,'Ved 1 Del 2 Spesifiserte kjem.'!$A$6:$E$61,4),"")</f>
        <v/>
      </c>
      <c r="H36" s="77"/>
      <c r="I36" s="77"/>
      <c r="J36" s="21"/>
    </row>
    <row r="37" spans="1:12" ht="15.75" thickBot="1" x14ac:dyDescent="0.3">
      <c r="A37" s="87" t="s">
        <v>405</v>
      </c>
      <c r="B37" s="89"/>
      <c r="C37" s="95"/>
      <c r="D37" s="78">
        <v>10</v>
      </c>
      <c r="E37" s="349"/>
      <c r="F37" s="78" t="str">
        <f>+IFERROR(VLOOKUP(B37,'Ved 1 Del 2 Spesifiserte kjem.'!$A$6:$E$61,3),"")</f>
        <v/>
      </c>
      <c r="G37" s="78" t="str">
        <f>+IFERROR(VLOOKUP(B37,'Ved 1 Del 2 Spesifiserte kjem.'!$A$6:$E$61,4),"")</f>
        <v/>
      </c>
      <c r="H37" s="79">
        <f>IFERROR(D37/F35,0)</f>
        <v>4.0000000000000001E-3</v>
      </c>
      <c r="I37" s="79">
        <f>IFERROR(D37/G35,0)</f>
        <v>4.0000000000000002E-4</v>
      </c>
      <c r="J37" s="51"/>
    </row>
    <row r="38" spans="1:12" ht="15" customHeight="1" x14ac:dyDescent="0.25">
      <c r="A38" s="93" t="s">
        <v>120</v>
      </c>
      <c r="B38" s="345" t="s">
        <v>395</v>
      </c>
      <c r="C38" s="94"/>
      <c r="D38" s="18">
        <v>10</v>
      </c>
      <c r="E38" s="347" t="s">
        <v>386</v>
      </c>
      <c r="F38" s="74">
        <f>IFERROR(_xlfn.XLOOKUP(B38,'Ved 1 Del 2 Spesifiserte kjem.'!$A$6:$A$61,'Ved 1 Del 2 Spesifiserte kjem.'!$C$6:$C$61,,0),"")</f>
        <v>2500</v>
      </c>
      <c r="G38" s="74">
        <f>IFERROR(_xlfn.XLOOKUP(B38,'Ved 1 Del 2 Spesifiserte kjem.'!$A$6:$A$61,'Ved 1 Del 2 Spesifiserte kjem.'!$D$6:$D$61,,0),"")</f>
        <v>25000</v>
      </c>
      <c r="H38" s="75"/>
      <c r="I38" s="75"/>
      <c r="J38" s="19"/>
    </row>
    <row r="39" spans="1:12" x14ac:dyDescent="0.25">
      <c r="A39" s="86" t="s">
        <v>157</v>
      </c>
      <c r="B39" s="346"/>
      <c r="C39" s="84"/>
      <c r="D39" s="5">
        <v>10</v>
      </c>
      <c r="E39" s="348"/>
      <c r="F39" s="76" t="str">
        <f>+IFERROR(VLOOKUP(B39,'Ved 1 Del 2 Spesifiserte kjem.'!$A$6:$E$61,3),"")</f>
        <v/>
      </c>
      <c r="G39" s="76" t="str">
        <f>+IFERROR(VLOOKUP(B39,'Ved 1 Del 2 Spesifiserte kjem.'!$A$6:$E$61,4),"")</f>
        <v/>
      </c>
      <c r="H39" s="77"/>
      <c r="I39" s="77"/>
      <c r="J39" s="21"/>
    </row>
    <row r="40" spans="1:12" ht="15.75" thickBot="1" x14ac:dyDescent="0.3">
      <c r="A40" s="87" t="s">
        <v>405</v>
      </c>
      <c r="B40" s="89"/>
      <c r="C40" s="95"/>
      <c r="D40" s="78">
        <v>10</v>
      </c>
      <c r="E40" s="349"/>
      <c r="F40" s="78" t="str">
        <f>+IFERROR(VLOOKUP(B40,'Ved 1 Del 2 Spesifiserte kjem.'!$A$6:$E$61,3),"")</f>
        <v/>
      </c>
      <c r="G40" s="78" t="str">
        <f>+IFERROR(VLOOKUP(B40,'Ved 1 Del 2 Spesifiserte kjem.'!$A$6:$E$61,4),"")</f>
        <v/>
      </c>
      <c r="H40" s="79">
        <f t="shared" ref="H40" si="21">IFERROR(D40/F38,0)</f>
        <v>4.0000000000000001E-3</v>
      </c>
      <c r="I40" s="79">
        <f t="shared" ref="I40" si="22">IFERROR(D40/G38,0)</f>
        <v>4.0000000000000002E-4</v>
      </c>
      <c r="J40" s="51"/>
    </row>
    <row r="41" spans="1:12" ht="15" customHeight="1" x14ac:dyDescent="0.25">
      <c r="A41" s="93" t="s">
        <v>120</v>
      </c>
      <c r="B41" s="345" t="s">
        <v>397</v>
      </c>
      <c r="C41" s="94"/>
      <c r="D41" s="18">
        <v>10</v>
      </c>
      <c r="E41" s="347" t="s">
        <v>386</v>
      </c>
      <c r="F41" s="74">
        <f>IFERROR(_xlfn.XLOOKUP(B41,'Ved 1 Del 2 Spesifiserte kjem.'!$A$6:$A$61,'Ved 1 Del 2 Spesifiserte kjem.'!$C$6:$C$61,,0),"")</f>
        <v>2500</v>
      </c>
      <c r="G41" s="74">
        <f>IFERROR(_xlfn.XLOOKUP(B41,'Ved 1 Del 2 Spesifiserte kjem.'!$A$6:$A$61,'Ved 1 Del 2 Spesifiserte kjem.'!$D$6:$D$61,,0),"")</f>
        <v>25000</v>
      </c>
      <c r="H41" s="75"/>
      <c r="I41" s="75"/>
      <c r="J41" s="19"/>
    </row>
    <row r="42" spans="1:12" x14ac:dyDescent="0.25">
      <c r="A42" s="86" t="s">
        <v>157</v>
      </c>
      <c r="B42" s="346"/>
      <c r="C42" s="84"/>
      <c r="D42" s="5">
        <v>10</v>
      </c>
      <c r="E42" s="348"/>
      <c r="F42" s="76" t="str">
        <f>+IFERROR(VLOOKUP(B42,'Ved 1 Del 2 Spesifiserte kjem.'!$A$6:$E$61,3),"")</f>
        <v/>
      </c>
      <c r="G42" s="76" t="str">
        <f>+IFERROR(VLOOKUP(B42,'Ved 1 Del 2 Spesifiserte kjem.'!$A$6:$E$61,4),"")</f>
        <v/>
      </c>
      <c r="H42" s="77"/>
      <c r="I42" s="77"/>
      <c r="J42" s="21"/>
    </row>
    <row r="43" spans="1:12" ht="15.75" thickBot="1" x14ac:dyDescent="0.3">
      <c r="A43" s="87" t="s">
        <v>405</v>
      </c>
      <c r="B43" s="89"/>
      <c r="C43" s="95"/>
      <c r="D43" s="78">
        <v>10</v>
      </c>
      <c r="E43" s="349"/>
      <c r="F43" s="78" t="str">
        <f>+IFERROR(VLOOKUP(B43,'Ved 1 Del 2 Spesifiserte kjem.'!$A$6:$E$61,3),"")</f>
        <v/>
      </c>
      <c r="G43" s="78" t="str">
        <f>+IFERROR(VLOOKUP(B43,'Ved 1 Del 2 Spesifiserte kjem.'!$A$6:$E$61,4),"")</f>
        <v/>
      </c>
      <c r="H43" s="79">
        <f t="shared" ref="H43" si="23">IFERROR(D43/F41,0)</f>
        <v>4.0000000000000001E-3</v>
      </c>
      <c r="I43" s="79">
        <f t="shared" ref="I43" si="24">IFERROR(D43/G41,0)</f>
        <v>4.0000000000000002E-4</v>
      </c>
      <c r="J43" s="51"/>
    </row>
    <row r="44" spans="1:12" ht="15" customHeight="1" x14ac:dyDescent="0.25">
      <c r="A44" s="93" t="s">
        <v>120</v>
      </c>
      <c r="B44" s="345" t="s">
        <v>396</v>
      </c>
      <c r="C44" s="94"/>
      <c r="D44" s="18">
        <v>10</v>
      </c>
      <c r="E44" s="347" t="s">
        <v>386</v>
      </c>
      <c r="F44" s="74" t="str">
        <f>IFERROR(_xlfn.XLOOKUP(B44,'Ved 1 Del 2 Spesifiserte kjem.'!$A$6:$A$61,'Ved 1 Del 2 Spesifiserte kjem.'!$C$6:$C$61,,0),"")</f>
        <v/>
      </c>
      <c r="G44" s="74" t="str">
        <f>IFERROR(_xlfn.XLOOKUP(B44,'Ved 1 Del 2 Spesifiserte kjem.'!$A$6:$A$61,'Ved 1 Del 2 Spesifiserte kjem.'!$D$6:$D$61,,0),"")</f>
        <v/>
      </c>
      <c r="H44" s="75"/>
      <c r="I44" s="75"/>
      <c r="J44" s="19"/>
    </row>
    <row r="45" spans="1:12" x14ac:dyDescent="0.25">
      <c r="A45" s="86" t="s">
        <v>157</v>
      </c>
      <c r="B45" s="346"/>
      <c r="C45" s="84"/>
      <c r="D45" s="5">
        <v>10</v>
      </c>
      <c r="E45" s="348"/>
      <c r="F45" s="76" t="str">
        <f>+IFERROR(VLOOKUP(B45,'Ved 1 Del 2 Spesifiserte kjem.'!$A$6:$E$61,3),"")</f>
        <v/>
      </c>
      <c r="G45" s="76" t="str">
        <f>+IFERROR(VLOOKUP(B45,'Ved 1 Del 2 Spesifiserte kjem.'!$A$6:$E$61,4),"")</f>
        <v/>
      </c>
      <c r="H45" s="77"/>
      <c r="I45" s="77"/>
      <c r="J45" s="21"/>
    </row>
    <row r="46" spans="1:12" ht="15" customHeight="1" thickBot="1" x14ac:dyDescent="0.3">
      <c r="A46" s="87" t="s">
        <v>405</v>
      </c>
      <c r="B46" s="89"/>
      <c r="C46" s="95"/>
      <c r="D46" s="78">
        <v>10</v>
      </c>
      <c r="E46" s="349"/>
      <c r="F46" s="78" t="str">
        <f>+IFERROR(VLOOKUP(B46,'Ved 1 Del 2 Spesifiserte kjem.'!$A$6:$E$61,3),"")</f>
        <v/>
      </c>
      <c r="G46" s="78" t="str">
        <f>+IFERROR(VLOOKUP(B46,'Ved 1 Del 2 Spesifiserte kjem.'!$A$6:$E$61,4),"")</f>
        <v/>
      </c>
      <c r="H46" s="79">
        <f t="shared" ref="H46" si="25">IFERROR(D46/F44,0)</f>
        <v>0</v>
      </c>
      <c r="I46" s="79">
        <f t="shared" ref="I46" si="26">IFERROR(D46/G44,0)</f>
        <v>0</v>
      </c>
      <c r="J46" s="51"/>
    </row>
    <row r="47" spans="1:12" ht="15" customHeight="1" x14ac:dyDescent="0.25">
      <c r="A47" s="93" t="s">
        <v>120</v>
      </c>
      <c r="B47" s="345" t="s">
        <v>398</v>
      </c>
      <c r="C47" s="94"/>
      <c r="D47" s="18">
        <v>10</v>
      </c>
      <c r="E47" s="347" t="s">
        <v>386</v>
      </c>
      <c r="F47" s="74" t="str">
        <f>IFERROR(_xlfn.XLOOKUP(B47,'Ved 1 Del 2 Spesifiserte kjem.'!$A$6:$A$61,'Ved 1 Del 2 Spesifiserte kjem.'!$C$6:$C$61,,0),"")</f>
        <v/>
      </c>
      <c r="G47" s="74" t="str">
        <f>IFERROR(_xlfn.XLOOKUP(B47,'Ved 1 Del 2 Spesifiserte kjem.'!$A$6:$A$61,'Ved 1 Del 2 Spesifiserte kjem.'!$D$6:$D$61,,0),"")</f>
        <v/>
      </c>
      <c r="H47" s="75"/>
      <c r="I47" s="75"/>
      <c r="J47" s="19"/>
    </row>
    <row r="48" spans="1:12" x14ac:dyDescent="0.25">
      <c r="A48" s="86" t="s">
        <v>157</v>
      </c>
      <c r="B48" s="346"/>
      <c r="C48" s="84"/>
      <c r="D48" s="5">
        <v>10</v>
      </c>
      <c r="E48" s="348"/>
      <c r="F48" s="76" t="str">
        <f>+IFERROR(VLOOKUP(B48,'Ved 1 Del 2 Spesifiserte kjem.'!$A$6:$E$61,3),"")</f>
        <v/>
      </c>
      <c r="G48" s="76" t="str">
        <f>+IFERROR(VLOOKUP(B48,'Ved 1 Del 2 Spesifiserte kjem.'!$A$6:$E$61,4),"")</f>
        <v/>
      </c>
      <c r="H48" s="77"/>
      <c r="I48" s="77"/>
      <c r="J48" s="21"/>
    </row>
    <row r="49" spans="1:10" ht="15.75" thickBot="1" x14ac:dyDescent="0.3">
      <c r="A49" s="87" t="s">
        <v>405</v>
      </c>
      <c r="B49" s="89"/>
      <c r="C49" s="95"/>
      <c r="D49" s="78">
        <v>10</v>
      </c>
      <c r="E49" s="349"/>
      <c r="F49" s="78" t="str">
        <f>+IFERROR(VLOOKUP(B49,'Ved 1 Del 2 Spesifiserte kjem.'!$A$6:$E$61,3),"")</f>
        <v/>
      </c>
      <c r="G49" s="78" t="str">
        <f>+IFERROR(VLOOKUP(B49,'Ved 1 Del 2 Spesifiserte kjem.'!$A$6:$E$61,4),"")</f>
        <v/>
      </c>
      <c r="H49" s="79">
        <f t="shared" ref="H49" si="27">IFERROR(D49/F47,0)</f>
        <v>0</v>
      </c>
      <c r="I49" s="79">
        <f t="shared" ref="I49" si="28">IFERROR(D49/G47,0)</f>
        <v>0</v>
      </c>
      <c r="J49" s="51"/>
    </row>
    <row r="50" spans="1:10" ht="15" customHeight="1" x14ac:dyDescent="0.25">
      <c r="A50" s="93" t="s">
        <v>120</v>
      </c>
      <c r="B50" s="345" t="s">
        <v>223</v>
      </c>
      <c r="C50" s="94"/>
      <c r="D50" s="18">
        <v>10</v>
      </c>
      <c r="E50" s="347" t="s">
        <v>386</v>
      </c>
      <c r="F50" s="74">
        <f>IFERROR(_xlfn.XLOOKUP(B50,'Ved 1 Del 2 Spesifiserte kjem.'!$A$6:$A$61,'Ved 1 Del 2 Spesifiserte kjem.'!$C$6:$C$61,,0),"")</f>
        <v>5000</v>
      </c>
      <c r="G50" s="74">
        <f>IFERROR(_xlfn.XLOOKUP(B50,'Ved 1 Del 2 Spesifiserte kjem.'!$A$6:$A$61,'Ved 1 Del 2 Spesifiserte kjem.'!$D$6:$D$61,,0),"")</f>
        <v>10000</v>
      </c>
      <c r="H50" s="75"/>
      <c r="I50" s="75"/>
      <c r="J50" s="19"/>
    </row>
    <row r="51" spans="1:10" x14ac:dyDescent="0.25">
      <c r="A51" s="86" t="s">
        <v>157</v>
      </c>
      <c r="B51" s="346"/>
      <c r="C51" s="84"/>
      <c r="D51" s="5">
        <v>10</v>
      </c>
      <c r="E51" s="348"/>
      <c r="F51" s="76" t="str">
        <f>+IFERROR(VLOOKUP(B51,'Ved 1 Del 2 Spesifiserte kjem.'!$A$6:$E$61,3),"")</f>
        <v/>
      </c>
      <c r="G51" s="76" t="str">
        <f>+IFERROR(VLOOKUP(B51,'Ved 1 Del 2 Spesifiserte kjem.'!$A$6:$E$61,4),"")</f>
        <v/>
      </c>
      <c r="H51" s="77"/>
      <c r="I51" s="77"/>
      <c r="J51" s="21"/>
    </row>
    <row r="52" spans="1:10" ht="15.75" thickBot="1" x14ac:dyDescent="0.3">
      <c r="A52" s="87" t="s">
        <v>405</v>
      </c>
      <c r="B52" s="89"/>
      <c r="C52" s="95"/>
      <c r="D52" s="78">
        <v>10</v>
      </c>
      <c r="E52" s="349"/>
      <c r="F52" s="78" t="str">
        <f>+IFERROR(VLOOKUP(B52,'Ved 1 Del 2 Spesifiserte kjem.'!$A$6:$E$61,3),"")</f>
        <v/>
      </c>
      <c r="G52" s="78" t="str">
        <f>+IFERROR(VLOOKUP(B52,'Ved 1 Del 2 Spesifiserte kjem.'!$A$6:$E$61,4),"")</f>
        <v/>
      </c>
      <c r="H52" s="79">
        <f t="shared" ref="H52" si="29">IFERROR(D52/F50,0)</f>
        <v>2E-3</v>
      </c>
      <c r="I52" s="79">
        <f t="shared" ref="I52" si="30">IFERROR(D52/G50,0)</f>
        <v>1E-3</v>
      </c>
      <c r="J52" s="51"/>
    </row>
    <row r="53" spans="1:10" x14ac:dyDescent="0.25">
      <c r="A53" s="93" t="s">
        <v>120</v>
      </c>
      <c r="B53" s="345" t="s">
        <v>224</v>
      </c>
      <c r="C53" s="94"/>
      <c r="D53" s="18">
        <v>10</v>
      </c>
      <c r="E53" s="347" t="s">
        <v>386</v>
      </c>
      <c r="F53" s="74">
        <f>IFERROR(_xlfn.XLOOKUP(B53,'Ved 1 Del 2 Spesifiserte kjem.'!$A$6:$A$61,'Ved 1 Del 2 Spesifiserte kjem.'!$C$6:$C$61,,0),"")</f>
        <v>1250</v>
      </c>
      <c r="G53" s="74">
        <f>IFERROR(_xlfn.XLOOKUP(B53,'Ved 1 Del 2 Spesifiserte kjem.'!$A$6:$A$61,'Ved 1 Del 2 Spesifiserte kjem.'!$D$6:$D$61,,0),"")</f>
        <v>5000</v>
      </c>
      <c r="H53" s="75"/>
      <c r="I53" s="75"/>
      <c r="J53" s="19"/>
    </row>
    <row r="54" spans="1:10" x14ac:dyDescent="0.25">
      <c r="A54" s="86" t="s">
        <v>157</v>
      </c>
      <c r="B54" s="346"/>
      <c r="C54" s="84"/>
      <c r="D54" s="5">
        <v>10</v>
      </c>
      <c r="E54" s="348"/>
      <c r="F54" s="76" t="str">
        <f>+IFERROR(VLOOKUP(B54,'Ved 1 Del 2 Spesifiserte kjem.'!$A$6:$E$61,3),"")</f>
        <v/>
      </c>
      <c r="G54" s="76" t="str">
        <f>+IFERROR(VLOOKUP(B54,'Ved 1 Del 2 Spesifiserte kjem.'!$A$6:$E$61,4),"")</f>
        <v/>
      </c>
      <c r="H54" s="77"/>
      <c r="I54" s="77"/>
      <c r="J54" s="21"/>
    </row>
    <row r="55" spans="1:10" ht="15.75" thickBot="1" x14ac:dyDescent="0.3">
      <c r="A55" s="87" t="s">
        <v>405</v>
      </c>
      <c r="B55" s="89"/>
      <c r="C55" s="95"/>
      <c r="D55" s="78">
        <v>10</v>
      </c>
      <c r="E55" s="349"/>
      <c r="F55" s="78" t="str">
        <f>+IFERROR(VLOOKUP(B55,'Ved 1 Del 2 Spesifiserte kjem.'!$A$6:$E$61,3),"")</f>
        <v/>
      </c>
      <c r="G55" s="78" t="str">
        <f>+IFERROR(VLOOKUP(B55,'Ved 1 Del 2 Spesifiserte kjem.'!$A$6:$E$61,4),"")</f>
        <v/>
      </c>
      <c r="H55" s="79">
        <f t="shared" ref="H55" si="31">IFERROR(D55/F53,0)</f>
        <v>8.0000000000000002E-3</v>
      </c>
      <c r="I55" s="79">
        <f t="shared" ref="I55" si="32">IFERROR(D55/G53,0)</f>
        <v>2E-3</v>
      </c>
      <c r="J55" s="51"/>
    </row>
    <row r="56" spans="1:10" ht="15" customHeight="1" x14ac:dyDescent="0.25">
      <c r="A56" s="93" t="s">
        <v>120</v>
      </c>
      <c r="B56" s="345" t="s">
        <v>225</v>
      </c>
      <c r="C56" s="94"/>
      <c r="D56" s="18">
        <v>10</v>
      </c>
      <c r="E56" s="347" t="s">
        <v>386</v>
      </c>
      <c r="F56" s="74">
        <f>IFERROR(_xlfn.XLOOKUP(B56,'Ved 1 Del 2 Spesifiserte kjem.'!$A$6:$A$61,'Ved 1 Del 2 Spesifiserte kjem.'!$C$6:$C$61,,0),"")</f>
        <v>350</v>
      </c>
      <c r="G56" s="74">
        <f>IFERROR(_xlfn.XLOOKUP(B56,'Ved 1 Del 2 Spesifiserte kjem.'!$A$6:$A$61,'Ved 1 Del 2 Spesifiserte kjem.'!$D$6:$D$61,,0),"")</f>
        <v>2500</v>
      </c>
      <c r="H56" s="75"/>
      <c r="I56" s="75"/>
      <c r="J56" s="19"/>
    </row>
    <row r="57" spans="1:10" x14ac:dyDescent="0.25">
      <c r="A57" s="86" t="s">
        <v>157</v>
      </c>
      <c r="B57" s="346"/>
      <c r="C57" s="84"/>
      <c r="D57" s="5">
        <v>10</v>
      </c>
      <c r="E57" s="348"/>
      <c r="F57" s="76" t="str">
        <f>+IFERROR(VLOOKUP(B57,'Ved 1 Del 2 Spesifiserte kjem.'!$A$6:$E$61,3),"")</f>
        <v/>
      </c>
      <c r="G57" s="76" t="str">
        <f>+IFERROR(VLOOKUP(B57,'Ved 1 Del 2 Spesifiserte kjem.'!$A$6:$E$61,4),"")</f>
        <v/>
      </c>
      <c r="H57" s="77"/>
      <c r="I57" s="77"/>
      <c r="J57" s="21"/>
    </row>
    <row r="58" spans="1:10" ht="15.75" thickBot="1" x14ac:dyDescent="0.3">
      <c r="A58" s="87" t="s">
        <v>405</v>
      </c>
      <c r="B58" s="89"/>
      <c r="C58" s="95"/>
      <c r="D58" s="78">
        <v>10</v>
      </c>
      <c r="E58" s="349"/>
      <c r="F58" s="78" t="str">
        <f>+IFERROR(VLOOKUP(B58,'Ved 1 Del 2 Spesifiserte kjem.'!$A$6:$E$61,3),"")</f>
        <v/>
      </c>
      <c r="G58" s="78" t="str">
        <f>+IFERROR(VLOOKUP(B58,'Ved 1 Del 2 Spesifiserte kjem.'!$A$6:$E$61,4),"")</f>
        <v/>
      </c>
      <c r="H58" s="79">
        <f t="shared" ref="H58" si="33">IFERROR(D58/F56,0)</f>
        <v>2.8571428571428571E-2</v>
      </c>
      <c r="I58" s="79">
        <f t="shared" ref="I58" si="34">IFERROR(D58/G56,0)</f>
        <v>4.0000000000000001E-3</v>
      </c>
      <c r="J58" s="51"/>
    </row>
    <row r="59" spans="1:10" ht="15" customHeight="1" x14ac:dyDescent="0.25">
      <c r="A59" s="93" t="s">
        <v>120</v>
      </c>
      <c r="B59" s="345" t="s">
        <v>226</v>
      </c>
      <c r="C59" s="94"/>
      <c r="D59" s="18">
        <v>10</v>
      </c>
      <c r="E59" s="347" t="s">
        <v>386</v>
      </c>
      <c r="F59" s="74">
        <f>IFERROR(_xlfn.XLOOKUP(B59,'Ved 1 Del 2 Spesifiserte kjem.'!$A$6:$A$61,'Ved 1 Del 2 Spesifiserte kjem.'!$C$6:$C$61,,0),"")</f>
        <v>10</v>
      </c>
      <c r="G59" s="74">
        <f>IFERROR(_xlfn.XLOOKUP(B59,'Ved 1 Del 2 Spesifiserte kjem.'!$A$6:$A$61,'Ved 1 Del 2 Spesifiserte kjem.'!$D$6:$D$61,,0),"")</f>
        <v>50</v>
      </c>
      <c r="H59" s="75"/>
      <c r="I59" s="75"/>
      <c r="J59" s="19"/>
    </row>
    <row r="60" spans="1:10" x14ac:dyDescent="0.25">
      <c r="A60" s="86" t="s">
        <v>157</v>
      </c>
      <c r="B60" s="346"/>
      <c r="C60" s="84"/>
      <c r="D60" s="5">
        <v>10</v>
      </c>
      <c r="E60" s="348"/>
      <c r="F60" s="76" t="str">
        <f>+IFERROR(VLOOKUP(B60,'Ved 1 Del 2 Spesifiserte kjem.'!$A$6:$E$61,3),"")</f>
        <v/>
      </c>
      <c r="G60" s="76" t="str">
        <f>+IFERROR(VLOOKUP(B60,'Ved 1 Del 2 Spesifiserte kjem.'!$A$6:$E$61,4),"")</f>
        <v/>
      </c>
      <c r="H60" s="77"/>
      <c r="I60" s="77"/>
      <c r="J60" s="21"/>
    </row>
    <row r="61" spans="1:10" ht="15.75" thickBot="1" x14ac:dyDescent="0.3">
      <c r="A61" s="87" t="s">
        <v>405</v>
      </c>
      <c r="B61" s="89"/>
      <c r="C61" s="95"/>
      <c r="D61" s="78">
        <v>10</v>
      </c>
      <c r="E61" s="349"/>
      <c r="F61" s="78" t="str">
        <f>+IFERROR(VLOOKUP(B61,'Ved 1 Del 2 Spesifiserte kjem.'!$A$6:$E$61,3),"")</f>
        <v/>
      </c>
      <c r="G61" s="78" t="str">
        <f>+IFERROR(VLOOKUP(B61,'Ved 1 Del 2 Spesifiserte kjem.'!$A$6:$E$61,4),"")</f>
        <v/>
      </c>
      <c r="H61" s="79">
        <f t="shared" ref="H61" si="35">IFERROR(D61/F59,0)</f>
        <v>1</v>
      </c>
      <c r="I61" s="79">
        <f t="shared" ref="I61" si="36">IFERROR(D61/G59,0)</f>
        <v>0.2</v>
      </c>
      <c r="J61" s="51"/>
    </row>
    <row r="62" spans="1:10" ht="15" customHeight="1" x14ac:dyDescent="0.25">
      <c r="A62" s="93" t="s">
        <v>120</v>
      </c>
      <c r="B62" s="345" t="s">
        <v>227</v>
      </c>
      <c r="C62" s="94"/>
      <c r="D62" s="18">
        <v>10</v>
      </c>
      <c r="E62" s="347" t="s">
        <v>386</v>
      </c>
      <c r="F62" s="74">
        <f>IFERROR(_xlfn.XLOOKUP(B62,'Ved 1 Del 2 Spesifiserte kjem.'!$A$6:$A$61,'Ved 1 Del 2 Spesifiserte kjem.'!$C$6:$C$61,,0),"")</f>
        <v>5000</v>
      </c>
      <c r="G62" s="74">
        <f>IFERROR(_xlfn.XLOOKUP(B62,'Ved 1 Del 2 Spesifiserte kjem.'!$A$6:$A$61,'Ved 1 Del 2 Spesifiserte kjem.'!$D$6:$D$61,,0),"")</f>
        <v>10000</v>
      </c>
      <c r="H62" s="75"/>
      <c r="I62" s="75"/>
      <c r="J62" s="19"/>
    </row>
    <row r="63" spans="1:10" x14ac:dyDescent="0.25">
      <c r="A63" s="86" t="s">
        <v>157</v>
      </c>
      <c r="B63" s="346"/>
      <c r="C63" s="84"/>
      <c r="D63" s="5">
        <v>10</v>
      </c>
      <c r="E63" s="348"/>
      <c r="F63" s="76" t="str">
        <f>+IFERROR(VLOOKUP(B63,'Ved 1 Del 2 Spesifiserte kjem.'!$A$6:$E$61,3),"")</f>
        <v/>
      </c>
      <c r="G63" s="76" t="str">
        <f>+IFERROR(VLOOKUP(B63,'Ved 1 Del 2 Spesifiserte kjem.'!$A$6:$E$61,4),"")</f>
        <v/>
      </c>
      <c r="H63" s="77"/>
      <c r="I63" s="77"/>
      <c r="J63" s="21"/>
    </row>
    <row r="64" spans="1:10" ht="15.75" thickBot="1" x14ac:dyDescent="0.3">
      <c r="A64" s="87" t="s">
        <v>405</v>
      </c>
      <c r="B64" s="89"/>
      <c r="C64" s="95"/>
      <c r="D64" s="78">
        <v>10</v>
      </c>
      <c r="E64" s="349"/>
      <c r="F64" s="78" t="str">
        <f>+IFERROR(VLOOKUP(B64,'Ved 1 Del 2 Spesifiserte kjem.'!$A$6:$E$61,3),"")</f>
        <v/>
      </c>
      <c r="G64" s="78" t="str">
        <f>+IFERROR(VLOOKUP(B64,'Ved 1 Del 2 Spesifiserte kjem.'!$A$6:$E$61,4),"")</f>
        <v/>
      </c>
      <c r="H64" s="79">
        <f t="shared" ref="H64" si="37">IFERROR(D64/F62,0)</f>
        <v>2E-3</v>
      </c>
      <c r="I64" s="79">
        <f t="shared" ref="I64" si="38">IFERROR(D64/G62,0)</f>
        <v>1E-3</v>
      </c>
      <c r="J64" s="51"/>
    </row>
    <row r="65" spans="1:10" ht="15" customHeight="1" x14ac:dyDescent="0.25">
      <c r="A65" s="93" t="s">
        <v>120</v>
      </c>
      <c r="B65" s="345" t="s">
        <v>228</v>
      </c>
      <c r="C65" s="94"/>
      <c r="D65" s="18">
        <v>10</v>
      </c>
      <c r="E65" s="347" t="s">
        <v>386</v>
      </c>
      <c r="F65" s="74">
        <f>IFERROR(_xlfn.XLOOKUP(B65,'Ved 1 Del 2 Spesifiserte kjem.'!$A$6:$A$61,'Ved 1 Del 2 Spesifiserte kjem.'!$C$6:$C$61,,0),"")</f>
        <v>1250</v>
      </c>
      <c r="G65" s="74">
        <f>IFERROR(_xlfn.XLOOKUP(B65,'Ved 1 Del 2 Spesifiserte kjem.'!$A$6:$A$61,'Ved 1 Del 2 Spesifiserte kjem.'!$D$6:$D$61,,0),"")</f>
        <v>5000</v>
      </c>
      <c r="H65" s="75"/>
      <c r="I65" s="75"/>
      <c r="J65" s="19"/>
    </row>
    <row r="66" spans="1:10" x14ac:dyDescent="0.25">
      <c r="A66" s="86" t="s">
        <v>157</v>
      </c>
      <c r="B66" s="346"/>
      <c r="C66" s="84"/>
      <c r="D66" s="5">
        <v>10</v>
      </c>
      <c r="E66" s="348"/>
      <c r="F66" s="76" t="str">
        <f>+IFERROR(VLOOKUP(B66,'Ved 1 Del 2 Spesifiserte kjem.'!$A$6:$E$61,3),"")</f>
        <v/>
      </c>
      <c r="G66" s="76" t="str">
        <f>+IFERROR(VLOOKUP(B66,'Ved 1 Del 2 Spesifiserte kjem.'!$A$6:$E$61,4),"")</f>
        <v/>
      </c>
      <c r="H66" s="77"/>
      <c r="I66" s="77"/>
      <c r="J66" s="21"/>
    </row>
    <row r="67" spans="1:10" ht="15.75" thickBot="1" x14ac:dyDescent="0.3">
      <c r="A67" s="87" t="s">
        <v>405</v>
      </c>
      <c r="B67" s="89"/>
      <c r="C67" s="95"/>
      <c r="D67" s="78">
        <v>10</v>
      </c>
      <c r="E67" s="349"/>
      <c r="F67" s="78" t="str">
        <f>+IFERROR(VLOOKUP(B67,'Ved 1 Del 2 Spesifiserte kjem.'!$A$6:$E$61,3),"")</f>
        <v/>
      </c>
      <c r="G67" s="78" t="str">
        <f>+IFERROR(VLOOKUP(B67,'Ved 1 Del 2 Spesifiserte kjem.'!$A$6:$E$61,4),"")</f>
        <v/>
      </c>
      <c r="H67" s="79">
        <f t="shared" ref="H67" si="39">IFERROR(D67/F65,0)</f>
        <v>8.0000000000000002E-3</v>
      </c>
      <c r="I67" s="79">
        <f t="shared" ref="I67" si="40">IFERROR(D67/G65,0)</f>
        <v>2E-3</v>
      </c>
      <c r="J67" s="51"/>
    </row>
    <row r="68" spans="1:10" ht="15" customHeight="1" x14ac:dyDescent="0.25">
      <c r="A68" s="93" t="s">
        <v>120</v>
      </c>
      <c r="B68" s="345" t="s">
        <v>160</v>
      </c>
      <c r="C68" s="94"/>
      <c r="D68" s="18">
        <v>10</v>
      </c>
      <c r="E68" s="347" t="s">
        <v>386</v>
      </c>
      <c r="F68" s="74">
        <f>IFERROR(_xlfn.XLOOKUP(B68,'Ved 1 Del 2 Spesifiserte kjem.'!$A$6:$A$61,'Ved 1 Del 2 Spesifiserte kjem.'!$C$6:$C$61,,0),"")</f>
        <v>1</v>
      </c>
      <c r="G68" s="74">
        <f>IFERROR(_xlfn.XLOOKUP(B68,'Ved 1 Del 2 Spesifiserte kjem.'!$A$6:$A$61,'Ved 1 Del 2 Spesifiserte kjem.'!$D$6:$D$61,,0),"")</f>
        <v>2</v>
      </c>
      <c r="H68" s="75"/>
      <c r="I68" s="75"/>
      <c r="J68" s="19"/>
    </row>
    <row r="69" spans="1:10" x14ac:dyDescent="0.25">
      <c r="A69" s="86" t="s">
        <v>157</v>
      </c>
      <c r="B69" s="346"/>
      <c r="C69" s="84"/>
      <c r="D69" s="5">
        <v>10</v>
      </c>
      <c r="E69" s="348"/>
      <c r="F69" s="76" t="str">
        <f>+IFERROR(VLOOKUP(B69,'Ved 1 Del 2 Spesifiserte kjem.'!$A$6:$E$61,3),"")</f>
        <v/>
      </c>
      <c r="G69" s="76" t="str">
        <f>+IFERROR(VLOOKUP(B69,'Ved 1 Del 2 Spesifiserte kjem.'!$A$6:$E$61,4),"")</f>
        <v/>
      </c>
      <c r="H69" s="77"/>
      <c r="I69" s="77"/>
      <c r="J69" s="21"/>
    </row>
    <row r="70" spans="1:10" ht="15.75" thickBot="1" x14ac:dyDescent="0.3">
      <c r="A70" s="87" t="s">
        <v>405</v>
      </c>
      <c r="B70" s="89"/>
      <c r="C70" s="95"/>
      <c r="D70" s="78">
        <v>10</v>
      </c>
      <c r="E70" s="349"/>
      <c r="F70" s="78" t="str">
        <f>+IFERROR(VLOOKUP(B70,'Ved 1 Del 2 Spesifiserte kjem.'!$A$6:$E$61,3),"")</f>
        <v/>
      </c>
      <c r="G70" s="78" t="str">
        <f>+IFERROR(VLOOKUP(B70,'Ved 1 Del 2 Spesifiserte kjem.'!$A$6:$E$61,4),"")</f>
        <v/>
      </c>
      <c r="H70" s="79">
        <f t="shared" ref="H70" si="41">IFERROR(D70/F68,0)</f>
        <v>10</v>
      </c>
      <c r="I70" s="79">
        <f t="shared" ref="I70" si="42">IFERROR(D70/G68,0)</f>
        <v>5</v>
      </c>
      <c r="J70" s="51"/>
    </row>
  </sheetData>
  <mergeCells count="45">
    <mergeCell ref="E35:E37"/>
    <mergeCell ref="E38:E40"/>
    <mergeCell ref="E41:E43"/>
    <mergeCell ref="E44:E46"/>
    <mergeCell ref="E47:E49"/>
    <mergeCell ref="B35:B36"/>
    <mergeCell ref="B38:B39"/>
    <mergeCell ref="B41:B42"/>
    <mergeCell ref="B44:B45"/>
    <mergeCell ref="B47:B48"/>
    <mergeCell ref="B65:B66"/>
    <mergeCell ref="B68:B69"/>
    <mergeCell ref="E65:E67"/>
    <mergeCell ref="E68:E70"/>
    <mergeCell ref="E50:E52"/>
    <mergeCell ref="E53:E55"/>
    <mergeCell ref="E56:E58"/>
    <mergeCell ref="E59:E61"/>
    <mergeCell ref="E62:E64"/>
    <mergeCell ref="B50:B51"/>
    <mergeCell ref="B53:B54"/>
    <mergeCell ref="B56:B57"/>
    <mergeCell ref="B59:B60"/>
    <mergeCell ref="B62:B63"/>
    <mergeCell ref="B25:B26"/>
    <mergeCell ref="E25:E27"/>
    <mergeCell ref="B28:B29"/>
    <mergeCell ref="E28:E30"/>
    <mergeCell ref="B31:B32"/>
    <mergeCell ref="E31:E33"/>
    <mergeCell ref="B19:B20"/>
    <mergeCell ref="E19:E21"/>
    <mergeCell ref="B22:B23"/>
    <mergeCell ref="E22:E24"/>
    <mergeCell ref="B10:B11"/>
    <mergeCell ref="E10:E12"/>
    <mergeCell ref="B13:B14"/>
    <mergeCell ref="E13:E15"/>
    <mergeCell ref="B16:B17"/>
    <mergeCell ref="E16:E18"/>
    <mergeCell ref="B2:I2"/>
    <mergeCell ref="B6:J6"/>
    <mergeCell ref="B3:I3"/>
    <mergeCell ref="B7:B8"/>
    <mergeCell ref="E7:E9"/>
  </mergeCells>
  <phoneticPr fontId="23" type="noConversion"/>
  <conditionalFormatting sqref="H7:I33">
    <cfRule type="cellIs" dxfId="2" priority="11" operator="equal">
      <formula>1</formula>
    </cfRule>
    <cfRule type="cellIs" dxfId="1" priority="12" operator="greaterThan">
      <formula>1</formula>
    </cfRule>
  </conditionalFormatting>
  <conditionalFormatting sqref="H35:I70">
    <cfRule type="cellIs" dxfId="0" priority="7" operator="greaterThanOrEqual">
      <formula>1</formula>
    </cfRule>
  </conditionalFormatting>
  <dataValidations xWindow="435" yWindow="615" count="1">
    <dataValidation type="list" allowBlank="1" showInputMessage="1" showErrorMessage="1" sqref="B31:B32 B15:B16 B9:B10 B18:B20 B22:B23 B28:B29 B25:B26 B12:B13 B7:B8" xr:uid="{00000000-0002-0000-0400-000000000000}">
      <formula1>Velge_avfallsstoffnummer</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435" yWindow="615" count="2">
        <x14:dataValidation type="list" allowBlank="1" showInputMessage="1" showErrorMessage="1" xr:uid="{00000000-0002-0000-0400-000001000000}">
          <x14:formula1>
            <xm:f>'Ved 1 Del 1 Farlige kjem.'!$B$28:$B$32</xm:f>
          </x14:formula1>
          <xm:sqref>E7 E10 E13 E16 E19:E33</xm:sqref>
        </x14:dataValidation>
        <x14:dataValidation type="list" allowBlank="1" showInputMessage="1" showErrorMessage="1" promptTitle="Velg navngitt farlig kjemikalie" prompt=" " xr:uid="{00000000-0002-0000-0400-000002000000}">
          <x14:formula1>
            <xm:f>'Ved 1 Del 2 Spesifiserte kjem.'!$A$6:$A$61</xm:f>
          </x14:formula1>
          <xm:sqref>B43:B70 B35:B41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3">
    <tabColor theme="7" tint="0.59999389629810485"/>
    <pageSetUpPr fitToPage="1"/>
  </sheetPr>
  <dimension ref="A1:H55"/>
  <sheetViews>
    <sheetView workbookViewId="0">
      <selection activeCell="I8" sqref="I8"/>
    </sheetView>
  </sheetViews>
  <sheetFormatPr baseColWidth="10" defaultColWidth="8.7109375" defaultRowHeight="15" x14ac:dyDescent="0.25"/>
  <cols>
    <col min="1" max="1" width="66.7109375" customWidth="1"/>
    <col min="2" max="2" width="13.7109375" bestFit="1" customWidth="1"/>
    <col min="3" max="3" width="20.42578125" bestFit="1" customWidth="1"/>
    <col min="4" max="4" width="24" customWidth="1"/>
    <col min="5" max="5" width="13.7109375" customWidth="1"/>
    <col min="6" max="6" width="64.7109375" customWidth="1"/>
    <col min="7" max="7" width="45.7109375" customWidth="1"/>
    <col min="8" max="8" width="45.5703125" customWidth="1"/>
  </cols>
  <sheetData>
    <row r="1" spans="1:8" s="2" customFormat="1" ht="36" customHeight="1" thickBot="1" x14ac:dyDescent="0.35">
      <c r="A1" s="350" t="s">
        <v>488</v>
      </c>
      <c r="B1" s="351"/>
      <c r="C1" s="351"/>
      <c r="D1" s="351"/>
      <c r="E1" s="267"/>
      <c r="F1" s="267"/>
      <c r="G1" s="267"/>
      <c r="H1" s="293"/>
    </row>
    <row r="2" spans="1:8" s="2" customFormat="1" ht="11.25" customHeight="1" thickBot="1" x14ac:dyDescent="0.35">
      <c r="A2" s="3"/>
      <c r="B2" s="3"/>
      <c r="C2" s="3"/>
      <c r="D2" s="3"/>
      <c r="E2" s="3"/>
    </row>
    <row r="3" spans="1:8" ht="38.25" customHeight="1" thickBot="1" x14ac:dyDescent="0.3">
      <c r="A3" s="355" t="s">
        <v>608</v>
      </c>
      <c r="B3" s="356"/>
      <c r="C3" s="356"/>
      <c r="D3" s="356"/>
      <c r="E3" s="356"/>
      <c r="F3" s="356"/>
      <c r="G3" s="356"/>
      <c r="H3" s="294"/>
    </row>
    <row r="4" spans="1:8" ht="25.5" customHeight="1" thickBot="1" x14ac:dyDescent="0.3">
      <c r="A4" s="295"/>
      <c r="B4" s="296"/>
      <c r="C4" s="296"/>
      <c r="D4" s="297"/>
      <c r="E4" s="297"/>
      <c r="F4" s="298"/>
      <c r="G4" s="298"/>
      <c r="H4" s="292"/>
    </row>
    <row r="5" spans="1:8" s="269" customFormat="1" ht="37.5" customHeight="1" thickBot="1" x14ac:dyDescent="0.3">
      <c r="A5" s="352" t="s">
        <v>489</v>
      </c>
      <c r="B5" s="353"/>
      <c r="C5" s="354"/>
      <c r="D5" s="352" t="s">
        <v>285</v>
      </c>
      <c r="E5" s="353"/>
      <c r="F5" s="354"/>
      <c r="G5" s="268" t="s">
        <v>284</v>
      </c>
      <c r="H5" s="268" t="s">
        <v>596</v>
      </c>
    </row>
    <row r="6" spans="1:8" ht="45" x14ac:dyDescent="0.25">
      <c r="A6" s="103" t="s">
        <v>0</v>
      </c>
      <c r="B6" s="365" t="s">
        <v>1</v>
      </c>
      <c r="C6" s="366"/>
      <c r="D6" s="363" t="s">
        <v>286</v>
      </c>
      <c r="E6" s="363" t="s">
        <v>108</v>
      </c>
      <c r="F6" s="363" t="s">
        <v>287</v>
      </c>
      <c r="G6" s="363" t="s">
        <v>485</v>
      </c>
      <c r="H6" s="369" t="s">
        <v>545</v>
      </c>
    </row>
    <row r="7" spans="1:8" ht="15" customHeight="1" thickBot="1" x14ac:dyDescent="0.3">
      <c r="A7" s="367"/>
      <c r="B7" s="104" t="s">
        <v>2</v>
      </c>
      <c r="C7" s="105" t="s">
        <v>5</v>
      </c>
      <c r="D7" s="364"/>
      <c r="E7" s="364"/>
      <c r="F7" s="364"/>
      <c r="G7" s="364"/>
      <c r="H7" s="370"/>
    </row>
    <row r="8" spans="1:8" ht="15" customHeight="1" x14ac:dyDescent="0.25">
      <c r="A8" s="367"/>
      <c r="B8" s="104" t="s">
        <v>3</v>
      </c>
      <c r="C8" s="105" t="s">
        <v>6</v>
      </c>
      <c r="D8" s="357"/>
      <c r="E8" s="358"/>
      <c r="F8" s="359"/>
      <c r="G8" s="363"/>
      <c r="H8" s="369"/>
    </row>
    <row r="9" spans="1:8" ht="15.75" thickBot="1" x14ac:dyDescent="0.3">
      <c r="A9" s="367"/>
      <c r="B9" s="104" t="s">
        <v>4</v>
      </c>
      <c r="C9" s="105" t="s">
        <v>7</v>
      </c>
      <c r="D9" s="360"/>
      <c r="E9" s="361"/>
      <c r="F9" s="362"/>
      <c r="G9" s="364"/>
      <c r="H9" s="370"/>
    </row>
    <row r="10" spans="1:8" s="1" customFormat="1" x14ac:dyDescent="0.25">
      <c r="A10" s="106" t="s">
        <v>8</v>
      </c>
      <c r="B10" s="107"/>
      <c r="C10" s="107"/>
      <c r="D10" s="108"/>
      <c r="E10" s="108"/>
      <c r="F10" s="23"/>
      <c r="G10" s="22"/>
      <c r="H10" s="299"/>
    </row>
    <row r="11" spans="1:8" ht="45" x14ac:dyDescent="0.25">
      <c r="A11" s="109" t="s">
        <v>9</v>
      </c>
      <c r="B11" s="110">
        <v>5</v>
      </c>
      <c r="C11" s="110">
        <v>20</v>
      </c>
      <c r="D11" s="111" t="s">
        <v>68</v>
      </c>
      <c r="E11" s="60" t="s">
        <v>106</v>
      </c>
      <c r="F11" s="112" t="s">
        <v>107</v>
      </c>
      <c r="G11" s="113" t="s">
        <v>15</v>
      </c>
      <c r="H11" s="300" t="s">
        <v>546</v>
      </c>
    </row>
    <row r="12" spans="1:8" ht="15" customHeight="1" x14ac:dyDescent="0.25">
      <c r="A12" s="109" t="s">
        <v>10</v>
      </c>
      <c r="B12" s="371">
        <v>50</v>
      </c>
      <c r="C12" s="371">
        <v>200</v>
      </c>
      <c r="D12" s="5"/>
      <c r="E12" s="4"/>
      <c r="F12" s="5"/>
      <c r="G12" s="21"/>
      <c r="H12" s="301"/>
    </row>
    <row r="13" spans="1:8" ht="45" x14ac:dyDescent="0.25">
      <c r="A13" s="114" t="s">
        <v>11</v>
      </c>
      <c r="B13" s="371"/>
      <c r="C13" s="371"/>
      <c r="D13" s="112" t="s">
        <v>69</v>
      </c>
      <c r="E13" s="60" t="s">
        <v>106</v>
      </c>
      <c r="F13" s="112" t="s">
        <v>107</v>
      </c>
      <c r="G13" s="115" t="s">
        <v>15</v>
      </c>
      <c r="H13" s="302" t="s">
        <v>547</v>
      </c>
    </row>
    <row r="14" spans="1:8" x14ac:dyDescent="0.25">
      <c r="A14" s="114" t="s">
        <v>12</v>
      </c>
      <c r="B14" s="371"/>
      <c r="C14" s="371"/>
      <c r="D14" s="112" t="s">
        <v>70</v>
      </c>
      <c r="E14" s="60" t="s">
        <v>105</v>
      </c>
      <c r="F14" s="5" t="s">
        <v>104</v>
      </c>
      <c r="G14" s="21" t="s">
        <v>15</v>
      </c>
      <c r="H14" s="303" t="s">
        <v>548</v>
      </c>
    </row>
    <row r="15" spans="1:8" ht="30" customHeight="1" x14ac:dyDescent="0.25">
      <c r="A15" s="109" t="s">
        <v>13</v>
      </c>
      <c r="B15" s="371">
        <v>50</v>
      </c>
      <c r="C15" s="371">
        <v>200</v>
      </c>
      <c r="D15" s="5"/>
      <c r="E15" s="4"/>
      <c r="F15" s="5"/>
      <c r="G15" s="116" t="s">
        <v>116</v>
      </c>
      <c r="H15" s="304"/>
    </row>
    <row r="16" spans="1:8" x14ac:dyDescent="0.25">
      <c r="A16" s="117" t="s">
        <v>14</v>
      </c>
      <c r="B16" s="371"/>
      <c r="C16" s="371"/>
      <c r="D16" s="112" t="s">
        <v>571</v>
      </c>
      <c r="E16" s="60" t="s">
        <v>570</v>
      </c>
      <c r="F16" s="112" t="s">
        <v>569</v>
      </c>
      <c r="G16" s="21"/>
      <c r="H16" s="304" t="s">
        <v>549</v>
      </c>
    </row>
    <row r="17" spans="1:8" s="1" customFormat="1" x14ac:dyDescent="0.25">
      <c r="A17" s="118" t="s">
        <v>16</v>
      </c>
      <c r="B17" s="119"/>
      <c r="C17" s="119"/>
      <c r="D17" s="119"/>
      <c r="E17" s="119"/>
      <c r="F17" s="16"/>
      <c r="G17" s="20"/>
      <c r="H17" s="305"/>
    </row>
    <row r="18" spans="1:8" x14ac:dyDescent="0.25">
      <c r="A18" s="120" t="s">
        <v>17</v>
      </c>
      <c r="B18" s="368">
        <v>10</v>
      </c>
      <c r="C18" s="368">
        <v>50</v>
      </c>
      <c r="D18" s="5"/>
      <c r="E18" s="4"/>
      <c r="F18" s="5"/>
      <c r="G18" s="21"/>
      <c r="H18" s="301"/>
    </row>
    <row r="19" spans="1:8" x14ac:dyDescent="0.25">
      <c r="A19" s="121" t="s">
        <v>18</v>
      </c>
      <c r="B19" s="368"/>
      <c r="C19" s="368"/>
      <c r="D19" s="5"/>
      <c r="E19" s="4" t="s">
        <v>57</v>
      </c>
      <c r="F19" s="5" t="s">
        <v>95</v>
      </c>
      <c r="G19" s="21"/>
      <c r="H19" s="301" t="s">
        <v>550</v>
      </c>
    </row>
    <row r="20" spans="1:8" ht="75" x14ac:dyDescent="0.25">
      <c r="A20" s="121" t="s">
        <v>19</v>
      </c>
      <c r="B20" s="368"/>
      <c r="C20" s="368"/>
      <c r="D20" s="112" t="s">
        <v>97</v>
      </c>
      <c r="E20" s="60" t="s">
        <v>98</v>
      </c>
      <c r="F20" s="112" t="s">
        <v>100</v>
      </c>
      <c r="G20" s="21" t="s">
        <v>114</v>
      </c>
      <c r="H20" s="306" t="s">
        <v>609</v>
      </c>
    </row>
    <row r="21" spans="1:8" ht="75" x14ac:dyDescent="0.25">
      <c r="A21" s="121" t="s">
        <v>20</v>
      </c>
      <c r="B21" s="368"/>
      <c r="C21" s="368"/>
      <c r="D21" s="5"/>
      <c r="E21" s="4"/>
      <c r="F21" s="5"/>
      <c r="G21" s="21"/>
      <c r="H21" s="306"/>
    </row>
    <row r="22" spans="1:8" x14ac:dyDescent="0.25">
      <c r="A22" s="120" t="s">
        <v>21</v>
      </c>
      <c r="B22" s="368">
        <v>50</v>
      </c>
      <c r="C22" s="368">
        <v>200</v>
      </c>
      <c r="D22" s="5"/>
      <c r="E22" s="4"/>
      <c r="F22" s="5"/>
      <c r="G22" s="21"/>
      <c r="H22" s="301"/>
    </row>
    <row r="23" spans="1:8" x14ac:dyDescent="0.25">
      <c r="A23" s="121" t="s">
        <v>22</v>
      </c>
      <c r="B23" s="368"/>
      <c r="C23" s="368"/>
      <c r="D23" s="5" t="s">
        <v>99</v>
      </c>
      <c r="E23" s="4" t="s">
        <v>58</v>
      </c>
      <c r="F23" s="5" t="s">
        <v>96</v>
      </c>
      <c r="G23" s="21" t="s">
        <v>114</v>
      </c>
      <c r="H23" s="307" t="s">
        <v>551</v>
      </c>
    </row>
    <row r="24" spans="1:8" x14ac:dyDescent="0.25">
      <c r="A24" s="120" t="s">
        <v>23</v>
      </c>
      <c r="B24" s="368">
        <v>10</v>
      </c>
      <c r="C24" s="368">
        <v>50</v>
      </c>
      <c r="D24" s="5"/>
      <c r="E24" s="4"/>
      <c r="F24" s="5"/>
      <c r="G24" s="21"/>
      <c r="H24" s="301"/>
    </row>
    <row r="25" spans="1:8" ht="30" x14ac:dyDescent="0.25">
      <c r="A25" s="121" t="s">
        <v>24</v>
      </c>
      <c r="B25" s="368"/>
      <c r="C25" s="368"/>
      <c r="D25" s="112" t="s">
        <v>101</v>
      </c>
      <c r="E25" s="60" t="s">
        <v>59</v>
      </c>
      <c r="F25" s="112" t="s">
        <v>94</v>
      </c>
      <c r="G25" s="21" t="s">
        <v>115</v>
      </c>
      <c r="H25" s="307" t="s">
        <v>552</v>
      </c>
    </row>
    <row r="26" spans="1:8" x14ac:dyDescent="0.25">
      <c r="A26" s="120" t="s">
        <v>25</v>
      </c>
      <c r="B26" s="368" t="s">
        <v>422</v>
      </c>
      <c r="C26" s="368" t="s">
        <v>423</v>
      </c>
      <c r="D26" s="5"/>
      <c r="E26" s="4"/>
      <c r="F26" s="5"/>
      <c r="G26" s="21"/>
      <c r="H26" s="301"/>
    </row>
    <row r="27" spans="1:8" ht="45" x14ac:dyDescent="0.25">
      <c r="A27" s="121" t="s">
        <v>26</v>
      </c>
      <c r="B27" s="368"/>
      <c r="C27" s="368"/>
      <c r="D27" s="112" t="s">
        <v>103</v>
      </c>
      <c r="E27" s="60" t="s">
        <v>60</v>
      </c>
      <c r="F27" s="112" t="s">
        <v>102</v>
      </c>
      <c r="G27" s="21" t="s">
        <v>115</v>
      </c>
      <c r="H27" s="304" t="s">
        <v>553</v>
      </c>
    </row>
    <row r="28" spans="1:8" x14ac:dyDescent="0.25">
      <c r="A28" s="120" t="s">
        <v>27</v>
      </c>
      <c r="B28" s="368" t="s">
        <v>424</v>
      </c>
      <c r="C28" s="368" t="s">
        <v>425</v>
      </c>
      <c r="D28" s="5"/>
      <c r="E28" s="4"/>
      <c r="F28" s="5"/>
      <c r="G28" s="21"/>
      <c r="H28" s="301"/>
    </row>
    <row r="29" spans="1:8" ht="45" x14ac:dyDescent="0.25">
      <c r="A29" s="121" t="s">
        <v>28</v>
      </c>
      <c r="B29" s="368"/>
      <c r="C29" s="368"/>
      <c r="D29" s="112" t="s">
        <v>103</v>
      </c>
      <c r="E29" s="60" t="s">
        <v>607</v>
      </c>
      <c r="F29" s="112" t="s">
        <v>102</v>
      </c>
      <c r="G29" s="21" t="s">
        <v>115</v>
      </c>
      <c r="H29" s="304" t="s">
        <v>553</v>
      </c>
    </row>
    <row r="30" spans="1:8" x14ac:dyDescent="0.25">
      <c r="A30" s="120" t="s">
        <v>29</v>
      </c>
      <c r="B30" s="368">
        <v>50</v>
      </c>
      <c r="C30" s="368">
        <v>200</v>
      </c>
      <c r="D30" s="5"/>
      <c r="E30" s="4"/>
      <c r="F30" s="5"/>
      <c r="G30" s="21"/>
      <c r="H30" s="301"/>
    </row>
    <row r="31" spans="1:8" x14ac:dyDescent="0.25">
      <c r="A31" s="121" t="s">
        <v>30</v>
      </c>
      <c r="B31" s="368"/>
      <c r="C31" s="368"/>
      <c r="D31" s="5" t="s">
        <v>85</v>
      </c>
      <c r="E31" s="4" t="s">
        <v>61</v>
      </c>
      <c r="F31" s="5" t="s">
        <v>93</v>
      </c>
      <c r="G31" s="21" t="s">
        <v>117</v>
      </c>
      <c r="H31" s="301" t="s">
        <v>554</v>
      </c>
    </row>
    <row r="32" spans="1:8" x14ac:dyDescent="0.25">
      <c r="A32" s="120" t="s">
        <v>31</v>
      </c>
      <c r="B32" s="368">
        <v>10</v>
      </c>
      <c r="C32" s="368">
        <v>50</v>
      </c>
      <c r="D32" s="5"/>
      <c r="E32" s="4"/>
      <c r="F32" s="5"/>
      <c r="G32" s="21"/>
      <c r="H32" s="301"/>
    </row>
    <row r="33" spans="1:8" x14ac:dyDescent="0.25">
      <c r="A33" s="121" t="s">
        <v>32</v>
      </c>
      <c r="B33" s="368"/>
      <c r="C33" s="368"/>
      <c r="D33" s="5" t="s">
        <v>84</v>
      </c>
      <c r="E33" s="4" t="s">
        <v>62</v>
      </c>
      <c r="F33" s="5" t="s">
        <v>92</v>
      </c>
      <c r="G33" s="21"/>
      <c r="H33" s="301" t="s">
        <v>555</v>
      </c>
    </row>
    <row r="34" spans="1:8" ht="30" customHeight="1" x14ac:dyDescent="0.25">
      <c r="A34" s="121" t="s">
        <v>33</v>
      </c>
      <c r="B34" s="368"/>
      <c r="C34" s="368"/>
      <c r="D34" s="112" t="s">
        <v>83</v>
      </c>
      <c r="E34" s="60" t="s">
        <v>63</v>
      </c>
      <c r="F34" s="112" t="s">
        <v>91</v>
      </c>
      <c r="G34" s="21" t="s">
        <v>115</v>
      </c>
      <c r="H34" s="301" t="s">
        <v>556</v>
      </c>
    </row>
    <row r="35" spans="1:8" ht="30" x14ac:dyDescent="0.25">
      <c r="A35" s="121" t="s">
        <v>34</v>
      </c>
      <c r="B35" s="368"/>
      <c r="C35" s="368"/>
      <c r="D35" s="5"/>
      <c r="E35" s="4"/>
      <c r="F35" s="5"/>
      <c r="G35" s="21"/>
      <c r="H35" s="301" t="s">
        <v>557</v>
      </c>
    </row>
    <row r="36" spans="1:8" x14ac:dyDescent="0.25">
      <c r="A36" s="120" t="s">
        <v>35</v>
      </c>
      <c r="B36" s="368">
        <v>50</v>
      </c>
      <c r="C36" s="368">
        <v>200</v>
      </c>
      <c r="D36" s="5"/>
      <c r="E36" s="4"/>
      <c r="F36" s="5"/>
      <c r="G36" s="21"/>
      <c r="H36" s="301"/>
    </row>
    <row r="37" spans="1:8" ht="45" x14ac:dyDescent="0.25">
      <c r="A37" s="121" t="s">
        <v>36</v>
      </c>
      <c r="B37" s="368"/>
      <c r="C37" s="368"/>
      <c r="D37" s="112" t="s">
        <v>82</v>
      </c>
      <c r="E37" s="60" t="s">
        <v>63</v>
      </c>
      <c r="F37" s="112" t="s">
        <v>91</v>
      </c>
      <c r="G37" s="21" t="s">
        <v>115</v>
      </c>
      <c r="H37" s="301" t="s">
        <v>556</v>
      </c>
    </row>
    <row r="38" spans="1:8" ht="45" x14ac:dyDescent="0.25">
      <c r="A38" s="121" t="s">
        <v>37</v>
      </c>
      <c r="B38" s="368"/>
      <c r="C38" s="368"/>
      <c r="D38" s="5"/>
      <c r="E38" s="4"/>
      <c r="F38" s="5"/>
      <c r="G38" s="21"/>
      <c r="H38" s="301" t="s">
        <v>558</v>
      </c>
    </row>
    <row r="39" spans="1:8" x14ac:dyDescent="0.25">
      <c r="A39" s="120" t="s">
        <v>38</v>
      </c>
      <c r="B39" s="368" t="s">
        <v>40</v>
      </c>
      <c r="C39" s="368" t="s">
        <v>41</v>
      </c>
      <c r="D39" s="5"/>
      <c r="E39" s="4"/>
      <c r="F39" s="5"/>
      <c r="G39" s="21"/>
      <c r="H39" s="301"/>
    </row>
    <row r="40" spans="1:8" ht="30" x14ac:dyDescent="0.25">
      <c r="A40" s="121" t="s">
        <v>39</v>
      </c>
      <c r="B40" s="368"/>
      <c r="C40" s="368"/>
      <c r="D40" s="112" t="s">
        <v>82</v>
      </c>
      <c r="E40" s="60" t="s">
        <v>63</v>
      </c>
      <c r="F40" s="112" t="s">
        <v>91</v>
      </c>
      <c r="G40" s="21" t="s">
        <v>115</v>
      </c>
      <c r="H40" s="304" t="s">
        <v>556</v>
      </c>
    </row>
    <row r="41" spans="1:8" ht="30" x14ac:dyDescent="0.25">
      <c r="A41" s="120" t="s">
        <v>42</v>
      </c>
      <c r="B41" s="368">
        <v>10</v>
      </c>
      <c r="C41" s="368">
        <v>50</v>
      </c>
      <c r="D41" s="5"/>
      <c r="E41" s="4"/>
      <c r="F41" s="5"/>
      <c r="G41" s="21"/>
      <c r="H41" s="301"/>
    </row>
    <row r="42" spans="1:8" ht="60" x14ac:dyDescent="0.25">
      <c r="A42" s="121" t="s">
        <v>43</v>
      </c>
      <c r="B42" s="368"/>
      <c r="C42" s="368"/>
      <c r="D42" s="112" t="s">
        <v>81</v>
      </c>
      <c r="E42" s="60" t="s">
        <v>64</v>
      </c>
      <c r="F42" s="112" t="s">
        <v>90</v>
      </c>
      <c r="G42" s="21" t="s">
        <v>114</v>
      </c>
      <c r="H42" s="304" t="s">
        <v>559</v>
      </c>
    </row>
    <row r="43" spans="1:8" ht="30" x14ac:dyDescent="0.25">
      <c r="A43" s="120" t="s">
        <v>44</v>
      </c>
      <c r="B43" s="368">
        <v>50</v>
      </c>
      <c r="C43" s="368">
        <v>200</v>
      </c>
      <c r="D43" s="5"/>
      <c r="E43" s="4"/>
      <c r="F43" s="5"/>
      <c r="G43" s="21"/>
      <c r="H43" s="301"/>
    </row>
    <row r="44" spans="1:8" ht="45" x14ac:dyDescent="0.25">
      <c r="A44" s="121" t="s">
        <v>45</v>
      </c>
      <c r="B44" s="368"/>
      <c r="C44" s="368"/>
      <c r="D44" s="112" t="s">
        <v>80</v>
      </c>
      <c r="E44" s="60" t="s">
        <v>65</v>
      </c>
      <c r="F44" s="5" t="s">
        <v>89</v>
      </c>
      <c r="G44" s="21" t="s">
        <v>114</v>
      </c>
      <c r="H44" s="304" t="s">
        <v>560</v>
      </c>
    </row>
    <row r="45" spans="1:8" x14ac:dyDescent="0.25">
      <c r="A45" s="120" t="s">
        <v>46</v>
      </c>
      <c r="B45" s="368">
        <v>50</v>
      </c>
      <c r="C45" s="368">
        <v>200</v>
      </c>
      <c r="D45" s="5"/>
      <c r="E45" s="4"/>
      <c r="F45" s="5"/>
      <c r="G45" s="21"/>
      <c r="H45" s="301"/>
    </row>
    <row r="46" spans="1:8" x14ac:dyDescent="0.25">
      <c r="A46" s="121" t="s">
        <v>47</v>
      </c>
      <c r="B46" s="368"/>
      <c r="C46" s="368"/>
      <c r="D46" s="5" t="s">
        <v>78</v>
      </c>
      <c r="E46" s="60" t="s">
        <v>79</v>
      </c>
      <c r="F46" s="5" t="s">
        <v>88</v>
      </c>
      <c r="G46" s="21"/>
      <c r="H46" s="301" t="s">
        <v>561</v>
      </c>
    </row>
    <row r="47" spans="1:8" x14ac:dyDescent="0.25">
      <c r="A47" s="120" t="s">
        <v>48</v>
      </c>
      <c r="B47" s="368">
        <v>50</v>
      </c>
      <c r="C47" s="368">
        <v>200</v>
      </c>
      <c r="D47" s="5"/>
      <c r="E47" s="4"/>
      <c r="F47" s="5"/>
      <c r="G47" s="21"/>
      <c r="H47" s="301"/>
    </row>
    <row r="48" spans="1:8" ht="60" x14ac:dyDescent="0.25">
      <c r="A48" s="121" t="s">
        <v>49</v>
      </c>
      <c r="B48" s="368"/>
      <c r="C48" s="368"/>
      <c r="D48" s="112" t="s">
        <v>77</v>
      </c>
      <c r="E48" s="60" t="s">
        <v>66</v>
      </c>
      <c r="F48" s="112" t="s">
        <v>87</v>
      </c>
      <c r="G48" s="21" t="s">
        <v>117</v>
      </c>
      <c r="H48" s="301" t="s">
        <v>562</v>
      </c>
    </row>
    <row r="49" spans="1:8" x14ac:dyDescent="0.25">
      <c r="A49" s="118" t="s">
        <v>50</v>
      </c>
      <c r="B49" s="119"/>
      <c r="C49" s="119"/>
      <c r="D49" s="119"/>
      <c r="E49" s="119"/>
      <c r="F49" s="122"/>
      <c r="G49" s="123"/>
      <c r="H49" s="308"/>
    </row>
    <row r="50" spans="1:8" ht="30" x14ac:dyDescent="0.25">
      <c r="A50" s="124" t="s">
        <v>51</v>
      </c>
      <c r="B50" s="125">
        <v>100</v>
      </c>
      <c r="C50" s="125">
        <v>200</v>
      </c>
      <c r="D50" s="112" t="s">
        <v>73</v>
      </c>
      <c r="E50" s="60" t="s">
        <v>76</v>
      </c>
      <c r="F50" s="112" t="s">
        <v>86</v>
      </c>
      <c r="G50" s="21" t="s">
        <v>118</v>
      </c>
      <c r="H50" s="301" t="s">
        <v>563</v>
      </c>
    </row>
    <row r="51" spans="1:8" x14ac:dyDescent="0.25">
      <c r="A51" s="124" t="s">
        <v>52</v>
      </c>
      <c r="B51" s="125">
        <v>200</v>
      </c>
      <c r="C51" s="125">
        <v>500</v>
      </c>
      <c r="D51" s="5" t="s">
        <v>72</v>
      </c>
      <c r="E51" s="4" t="s">
        <v>75</v>
      </c>
      <c r="F51" s="5" t="s">
        <v>74</v>
      </c>
      <c r="G51" s="21" t="s">
        <v>118</v>
      </c>
      <c r="H51" s="301" t="s">
        <v>563</v>
      </c>
    </row>
    <row r="52" spans="1:8" x14ac:dyDescent="0.25">
      <c r="A52" s="118" t="s">
        <v>53</v>
      </c>
      <c r="B52" s="119"/>
      <c r="C52" s="119"/>
      <c r="D52" s="119"/>
      <c r="E52" s="119"/>
      <c r="F52" s="122"/>
      <c r="G52" s="123"/>
      <c r="H52" s="308"/>
    </row>
    <row r="53" spans="1:8" x14ac:dyDescent="0.25">
      <c r="A53" s="126" t="s">
        <v>54</v>
      </c>
      <c r="B53" s="125">
        <v>100</v>
      </c>
      <c r="C53" s="125">
        <v>500</v>
      </c>
      <c r="D53" s="5" t="s">
        <v>109</v>
      </c>
      <c r="E53" s="4" t="s">
        <v>110</v>
      </c>
      <c r="F53" s="5"/>
      <c r="G53" s="21"/>
      <c r="H53" s="301"/>
    </row>
    <row r="54" spans="1:8" ht="30" x14ac:dyDescent="0.25">
      <c r="A54" s="126" t="s">
        <v>55</v>
      </c>
      <c r="B54" s="125">
        <v>100</v>
      </c>
      <c r="C54" s="125">
        <v>500</v>
      </c>
      <c r="D54" s="5" t="s">
        <v>71</v>
      </c>
      <c r="E54" s="60" t="s">
        <v>67</v>
      </c>
      <c r="F54" s="5" t="s">
        <v>113</v>
      </c>
      <c r="G54" s="21" t="s">
        <v>115</v>
      </c>
      <c r="H54" s="301" t="s">
        <v>564</v>
      </c>
    </row>
    <row r="55" spans="1:8" ht="15.75" thickBot="1" x14ac:dyDescent="0.3">
      <c r="A55" s="127" t="s">
        <v>56</v>
      </c>
      <c r="B55" s="128">
        <v>50</v>
      </c>
      <c r="C55" s="128">
        <v>200</v>
      </c>
      <c r="D55" s="129" t="s">
        <v>111</v>
      </c>
      <c r="E55" s="61" t="s">
        <v>112</v>
      </c>
      <c r="F55" s="129"/>
      <c r="G55" s="130" t="s">
        <v>119</v>
      </c>
      <c r="H55" s="309"/>
    </row>
  </sheetData>
  <mergeCells count="44">
    <mergeCell ref="H6:H7"/>
    <mergeCell ref="H8:H9"/>
    <mergeCell ref="B12:B14"/>
    <mergeCell ref="C12:C14"/>
    <mergeCell ref="B15:B16"/>
    <mergeCell ref="C15:C16"/>
    <mergeCell ref="B47:B48"/>
    <mergeCell ref="C47:C48"/>
    <mergeCell ref="B41:B42"/>
    <mergeCell ref="C41:C42"/>
    <mergeCell ref="B43:B44"/>
    <mergeCell ref="C43:C44"/>
    <mergeCell ref="B45:B46"/>
    <mergeCell ref="C45:C46"/>
    <mergeCell ref="B32:B35"/>
    <mergeCell ref="C32:C35"/>
    <mergeCell ref="B36:B38"/>
    <mergeCell ref="C36:C38"/>
    <mergeCell ref="B39:B40"/>
    <mergeCell ref="C39:C40"/>
    <mergeCell ref="B26:B27"/>
    <mergeCell ref="C26:C27"/>
    <mergeCell ref="B28:B29"/>
    <mergeCell ref="C28:C29"/>
    <mergeCell ref="B30:B31"/>
    <mergeCell ref="C30:C31"/>
    <mergeCell ref="B18:B21"/>
    <mergeCell ref="C18:C21"/>
    <mergeCell ref="B22:B23"/>
    <mergeCell ref="C22:C23"/>
    <mergeCell ref="B24:B25"/>
    <mergeCell ref="C24:C25"/>
    <mergeCell ref="A1:D1"/>
    <mergeCell ref="A5:C5"/>
    <mergeCell ref="D5:F5"/>
    <mergeCell ref="A3:G3"/>
    <mergeCell ref="D8:F9"/>
    <mergeCell ref="D6:D7"/>
    <mergeCell ref="E6:E7"/>
    <mergeCell ref="F6:F7"/>
    <mergeCell ref="G6:G7"/>
    <mergeCell ref="G8:G9"/>
    <mergeCell ref="B6:C6"/>
    <mergeCell ref="A7:A9"/>
  </mergeCells>
  <pageMargins left="0.7" right="0.7" top="0.75" bottom="0.75" header="0.3" footer="0.3"/>
  <pageSetup paperSize="9" scale="4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53227-3D0C-4784-B3BB-B3BE91FAA971}">
  <sheetPr>
    <tabColor theme="7" tint="0.59999389629810485"/>
  </sheetPr>
  <dimension ref="A1:D97"/>
  <sheetViews>
    <sheetView workbookViewId="0">
      <selection activeCell="F14" sqref="F14"/>
    </sheetView>
  </sheetViews>
  <sheetFormatPr baseColWidth="10" defaultRowHeight="15" x14ac:dyDescent="0.25"/>
  <cols>
    <col min="1" max="1" width="13.7109375" style="15" customWidth="1"/>
    <col min="2" max="2" width="72.42578125" style="9" customWidth="1"/>
    <col min="3" max="3" width="51.28515625" customWidth="1"/>
    <col min="4" max="4" width="37.42578125" style="9" customWidth="1"/>
  </cols>
  <sheetData>
    <row r="1" spans="1:4" ht="30" x14ac:dyDescent="0.25">
      <c r="A1" s="310" t="s">
        <v>543</v>
      </c>
      <c r="B1" s="245" t="s">
        <v>486</v>
      </c>
      <c r="C1" s="245" t="s">
        <v>544</v>
      </c>
      <c r="D1" s="245" t="s">
        <v>615</v>
      </c>
    </row>
    <row r="2" spans="1:4" x14ac:dyDescent="0.25">
      <c r="A2" s="15">
        <v>7011</v>
      </c>
      <c r="B2" s="9" t="s">
        <v>313</v>
      </c>
      <c r="C2" s="9" t="s">
        <v>439</v>
      </c>
      <c r="D2" s="9" t="s">
        <v>537</v>
      </c>
    </row>
    <row r="3" spans="1:4" x14ac:dyDescent="0.25">
      <c r="A3" s="15">
        <v>7012</v>
      </c>
      <c r="B3" s="9" t="s">
        <v>314</v>
      </c>
      <c r="C3" s="9" t="s">
        <v>439</v>
      </c>
      <c r="D3" s="9" t="s">
        <v>537</v>
      </c>
    </row>
    <row r="4" spans="1:4" x14ac:dyDescent="0.25">
      <c r="A4" s="15">
        <v>7021</v>
      </c>
      <c r="B4" s="9" t="s">
        <v>315</v>
      </c>
      <c r="C4" s="9" t="s">
        <v>494</v>
      </c>
      <c r="D4" s="9" t="s">
        <v>440</v>
      </c>
    </row>
    <row r="5" spans="1:4" x14ac:dyDescent="0.25">
      <c r="A5" s="15">
        <v>7021</v>
      </c>
      <c r="B5" s="9" t="s">
        <v>315</v>
      </c>
      <c r="C5" s="9" t="s">
        <v>495</v>
      </c>
      <c r="D5" s="9" t="s">
        <v>492</v>
      </c>
    </row>
    <row r="6" spans="1:4" x14ac:dyDescent="0.25">
      <c r="A6" s="15">
        <v>7022</v>
      </c>
      <c r="B6" s="9" t="s">
        <v>316</v>
      </c>
      <c r="C6" s="271" t="s">
        <v>518</v>
      </c>
      <c r="D6" s="9" t="s">
        <v>475</v>
      </c>
    </row>
    <row r="7" spans="1:4" x14ac:dyDescent="0.25">
      <c r="A7" s="15">
        <v>7022</v>
      </c>
      <c r="B7" s="9" t="s">
        <v>316</v>
      </c>
      <c r="C7" s="9" t="s">
        <v>498</v>
      </c>
      <c r="D7" s="9" t="s">
        <v>496</v>
      </c>
    </row>
    <row r="8" spans="1:4" x14ac:dyDescent="0.25">
      <c r="A8" s="15">
        <v>7022</v>
      </c>
      <c r="B8" s="9" t="s">
        <v>316</v>
      </c>
      <c r="C8" s="9" t="s">
        <v>536</v>
      </c>
      <c r="D8" s="9" t="s">
        <v>243</v>
      </c>
    </row>
    <row r="9" spans="1:4" x14ac:dyDescent="0.25">
      <c r="A9" s="15">
        <v>7023</v>
      </c>
      <c r="B9" s="9" t="s">
        <v>317</v>
      </c>
      <c r="C9" s="9" t="s">
        <v>497</v>
      </c>
      <c r="D9" s="9" t="s">
        <v>538</v>
      </c>
    </row>
    <row r="10" spans="1:4" x14ac:dyDescent="0.25">
      <c r="A10" s="15">
        <v>7023</v>
      </c>
      <c r="B10" s="9" t="s">
        <v>317</v>
      </c>
      <c r="C10" s="9" t="s">
        <v>498</v>
      </c>
      <c r="D10" s="9" t="s">
        <v>496</v>
      </c>
    </row>
    <row r="11" spans="1:4" x14ac:dyDescent="0.25">
      <c r="A11" s="15">
        <v>7024</v>
      </c>
      <c r="B11" s="9" t="s">
        <v>318</v>
      </c>
      <c r="C11" s="9" t="s">
        <v>441</v>
      </c>
      <c r="D11" s="9" t="s">
        <v>243</v>
      </c>
    </row>
    <row r="12" spans="1:4" x14ac:dyDescent="0.25">
      <c r="A12" s="15">
        <v>7025</v>
      </c>
      <c r="B12" s="9" t="s">
        <v>319</v>
      </c>
      <c r="C12" s="9" t="s">
        <v>442</v>
      </c>
      <c r="D12" s="9" t="s">
        <v>492</v>
      </c>
    </row>
    <row r="13" spans="1:4" s="270" customFormat="1" x14ac:dyDescent="0.25">
      <c r="A13" s="311">
        <v>7030</v>
      </c>
      <c r="B13" s="271" t="s">
        <v>320</v>
      </c>
      <c r="C13" s="271" t="s">
        <v>443</v>
      </c>
      <c r="D13" s="271" t="s">
        <v>243</v>
      </c>
    </row>
    <row r="14" spans="1:4" x14ac:dyDescent="0.25">
      <c r="A14" s="15">
        <v>7031</v>
      </c>
      <c r="B14" s="9" t="s">
        <v>321</v>
      </c>
      <c r="C14" s="9" t="s">
        <v>493</v>
      </c>
      <c r="D14" s="9" t="s">
        <v>440</v>
      </c>
    </row>
    <row r="15" spans="1:4" x14ac:dyDescent="0.25">
      <c r="A15" s="15">
        <v>7041</v>
      </c>
      <c r="B15" s="9" t="s">
        <v>322</v>
      </c>
      <c r="C15" s="9" t="s">
        <v>499</v>
      </c>
      <c r="D15" s="9" t="s">
        <v>444</v>
      </c>
    </row>
    <row r="16" spans="1:4" x14ac:dyDescent="0.25">
      <c r="A16" s="15">
        <v>7042</v>
      </c>
      <c r="B16" s="9" t="s">
        <v>323</v>
      </c>
      <c r="C16" s="9" t="s">
        <v>501</v>
      </c>
      <c r="D16" s="9" t="s">
        <v>446</v>
      </c>
    </row>
    <row r="17" spans="1:4" x14ac:dyDescent="0.25">
      <c r="A17" s="15">
        <v>7042</v>
      </c>
      <c r="B17" s="9" t="s">
        <v>323</v>
      </c>
      <c r="C17" s="9" t="s">
        <v>502</v>
      </c>
      <c r="D17" s="9" t="s">
        <v>250</v>
      </c>
    </row>
    <row r="18" spans="1:4" ht="30" x14ac:dyDescent="0.25">
      <c r="A18" s="15">
        <v>7042</v>
      </c>
      <c r="B18" s="9" t="s">
        <v>323</v>
      </c>
      <c r="C18" s="9" t="s">
        <v>503</v>
      </c>
      <c r="D18" s="9" t="s">
        <v>447</v>
      </c>
    </row>
    <row r="19" spans="1:4" x14ac:dyDescent="0.25">
      <c r="A19" s="15">
        <v>7042</v>
      </c>
      <c r="B19" s="9" t="s">
        <v>323</v>
      </c>
      <c r="C19" s="9" t="s">
        <v>469</v>
      </c>
      <c r="D19" s="9" t="s">
        <v>515</v>
      </c>
    </row>
    <row r="20" spans="1:4" x14ac:dyDescent="0.25">
      <c r="A20" s="15">
        <v>7042</v>
      </c>
      <c r="B20" s="9" t="s">
        <v>323</v>
      </c>
      <c r="C20" s="9" t="s">
        <v>504</v>
      </c>
      <c r="D20" s="9" t="s">
        <v>505</v>
      </c>
    </row>
    <row r="21" spans="1:4" x14ac:dyDescent="0.25">
      <c r="A21" s="15">
        <v>7043</v>
      </c>
      <c r="B21" s="9" t="s">
        <v>324</v>
      </c>
      <c r="C21" s="9" t="s">
        <v>445</v>
      </c>
      <c r="D21" s="9" t="s">
        <v>444</v>
      </c>
    </row>
    <row r="22" spans="1:4" x14ac:dyDescent="0.25">
      <c r="A22" s="15">
        <v>7051</v>
      </c>
      <c r="B22" s="9" t="s">
        <v>325</v>
      </c>
      <c r="C22" s="9" t="s">
        <v>506</v>
      </c>
      <c r="D22" s="9" t="s">
        <v>470</v>
      </c>
    </row>
    <row r="23" spans="1:4" x14ac:dyDescent="0.25">
      <c r="A23" s="15">
        <v>7051</v>
      </c>
      <c r="B23" s="9" t="s">
        <v>325</v>
      </c>
      <c r="C23" s="9" t="s">
        <v>507</v>
      </c>
      <c r="D23" s="9" t="s">
        <v>250</v>
      </c>
    </row>
    <row r="24" spans="1:4" x14ac:dyDescent="0.25">
      <c r="A24" s="15">
        <v>7051</v>
      </c>
      <c r="B24" s="9" t="s">
        <v>325</v>
      </c>
      <c r="C24" s="9" t="s">
        <v>474</v>
      </c>
      <c r="D24" s="9" t="s">
        <v>508</v>
      </c>
    </row>
    <row r="25" spans="1:4" ht="30" x14ac:dyDescent="0.25">
      <c r="A25" s="15">
        <v>7055</v>
      </c>
      <c r="B25" s="9" t="s">
        <v>326</v>
      </c>
      <c r="C25" s="9" t="s">
        <v>448</v>
      </c>
      <c r="D25" s="9" t="s">
        <v>447</v>
      </c>
    </row>
    <row r="26" spans="1:4" x14ac:dyDescent="0.25">
      <c r="A26" s="15">
        <v>7081</v>
      </c>
      <c r="B26" s="9" t="s">
        <v>327</v>
      </c>
      <c r="C26" s="9" t="s">
        <v>509</v>
      </c>
      <c r="D26" s="9" t="s">
        <v>475</v>
      </c>
    </row>
    <row r="27" spans="1:4" x14ac:dyDescent="0.25">
      <c r="A27" s="15">
        <v>7081</v>
      </c>
      <c r="B27" s="9" t="s">
        <v>327</v>
      </c>
      <c r="C27" s="9" t="s">
        <v>511</v>
      </c>
      <c r="D27" s="9" t="s">
        <v>510</v>
      </c>
    </row>
    <row r="28" spans="1:4" ht="30" x14ac:dyDescent="0.25">
      <c r="A28" s="15">
        <v>7081</v>
      </c>
      <c r="B28" s="9" t="s">
        <v>327</v>
      </c>
      <c r="C28" s="9" t="s">
        <v>503</v>
      </c>
      <c r="D28" s="9" t="s">
        <v>447</v>
      </c>
    </row>
    <row r="29" spans="1:4" x14ac:dyDescent="0.25">
      <c r="A29" s="15">
        <v>7082</v>
      </c>
      <c r="B29" s="9" t="s">
        <v>328</v>
      </c>
      <c r="C29" s="9" t="s">
        <v>450</v>
      </c>
      <c r="D29" s="9" t="s">
        <v>449</v>
      </c>
    </row>
    <row r="30" spans="1:4" x14ac:dyDescent="0.25">
      <c r="A30" s="15">
        <v>7083</v>
      </c>
      <c r="B30" s="9" t="s">
        <v>329</v>
      </c>
      <c r="C30" s="9" t="s">
        <v>451</v>
      </c>
      <c r="D30" s="9" t="s">
        <v>475</v>
      </c>
    </row>
    <row r="31" spans="1:4" x14ac:dyDescent="0.25">
      <c r="A31" s="15">
        <v>7084</v>
      </c>
      <c r="B31" s="9" t="s">
        <v>330</v>
      </c>
      <c r="C31" s="9" t="s">
        <v>452</v>
      </c>
      <c r="D31" s="9" t="s">
        <v>475</v>
      </c>
    </row>
    <row r="32" spans="1:4" x14ac:dyDescent="0.25">
      <c r="A32" s="15">
        <v>7085</v>
      </c>
      <c r="B32" s="9" t="s">
        <v>331</v>
      </c>
      <c r="C32" s="9" t="s">
        <v>453</v>
      </c>
      <c r="D32" s="9" t="s">
        <v>475</v>
      </c>
    </row>
    <row r="33" spans="1:4" x14ac:dyDescent="0.25">
      <c r="A33" s="15">
        <v>7086</v>
      </c>
      <c r="B33" s="9" t="s">
        <v>332</v>
      </c>
      <c r="C33" s="9" t="s">
        <v>454</v>
      </c>
      <c r="D33" s="9" t="s">
        <v>475</v>
      </c>
    </row>
    <row r="34" spans="1:4" x14ac:dyDescent="0.25">
      <c r="A34" s="15">
        <v>7091</v>
      </c>
      <c r="B34" s="9" t="s">
        <v>333</v>
      </c>
      <c r="C34" s="9" t="s">
        <v>512</v>
      </c>
      <c r="D34" s="9" t="s">
        <v>475</v>
      </c>
    </row>
    <row r="35" spans="1:4" x14ac:dyDescent="0.25">
      <c r="A35" s="15">
        <v>7091</v>
      </c>
      <c r="B35" s="9" t="s">
        <v>333</v>
      </c>
      <c r="C35" s="9" t="s">
        <v>462</v>
      </c>
      <c r="D35" s="9" t="s">
        <v>515</v>
      </c>
    </row>
    <row r="36" spans="1:4" x14ac:dyDescent="0.25">
      <c r="A36" s="15">
        <v>7091</v>
      </c>
      <c r="B36" s="9" t="s">
        <v>333</v>
      </c>
      <c r="C36" s="9" t="s">
        <v>474</v>
      </c>
      <c r="D36" s="9" t="s">
        <v>449</v>
      </c>
    </row>
    <row r="37" spans="1:4" x14ac:dyDescent="0.25">
      <c r="A37" s="15">
        <v>7092</v>
      </c>
      <c r="B37" s="9" t="s">
        <v>334</v>
      </c>
      <c r="C37" s="9" t="s">
        <v>455</v>
      </c>
      <c r="D37" s="9" t="s">
        <v>440</v>
      </c>
    </row>
    <row r="38" spans="1:4" x14ac:dyDescent="0.25">
      <c r="A38" s="15">
        <v>7093</v>
      </c>
      <c r="B38" s="9" t="s">
        <v>335</v>
      </c>
      <c r="C38" s="9" t="s">
        <v>456</v>
      </c>
      <c r="D38" s="9" t="s">
        <v>475</v>
      </c>
    </row>
    <row r="39" spans="1:4" x14ac:dyDescent="0.25">
      <c r="A39" s="15">
        <v>7094</v>
      </c>
      <c r="B39" s="9" t="s">
        <v>336</v>
      </c>
      <c r="C39" s="9" t="s">
        <v>457</v>
      </c>
    </row>
    <row r="40" spans="1:4" x14ac:dyDescent="0.25">
      <c r="A40" s="15">
        <v>7095</v>
      </c>
      <c r="B40" s="9" t="s">
        <v>337</v>
      </c>
      <c r="C40" s="9" t="s">
        <v>458</v>
      </c>
      <c r="D40" s="9" t="s">
        <v>475</v>
      </c>
    </row>
    <row r="41" spans="1:4" x14ac:dyDescent="0.25">
      <c r="A41" s="15">
        <v>7096</v>
      </c>
      <c r="B41" s="9" t="s">
        <v>338</v>
      </c>
      <c r="C41" s="9" t="s">
        <v>513</v>
      </c>
      <c r="D41" s="9" t="s">
        <v>449</v>
      </c>
    </row>
    <row r="42" spans="1:4" x14ac:dyDescent="0.25">
      <c r="A42" s="15">
        <v>7096</v>
      </c>
      <c r="B42" s="9" t="s">
        <v>338</v>
      </c>
      <c r="C42" s="9" t="s">
        <v>514</v>
      </c>
      <c r="D42" s="9" t="s">
        <v>611</v>
      </c>
    </row>
    <row r="43" spans="1:4" x14ac:dyDescent="0.25">
      <c r="A43" s="15">
        <v>7096</v>
      </c>
      <c r="B43" s="9" t="s">
        <v>338</v>
      </c>
      <c r="C43" s="9" t="s">
        <v>612</v>
      </c>
      <c r="D43" s="9" t="s">
        <v>613</v>
      </c>
    </row>
    <row r="44" spans="1:4" x14ac:dyDescent="0.25">
      <c r="A44" s="15">
        <v>7096</v>
      </c>
      <c r="B44" s="9" t="s">
        <v>338</v>
      </c>
      <c r="C44" s="9" t="s">
        <v>516</v>
      </c>
      <c r="D44" s="9" t="s">
        <v>517</v>
      </c>
    </row>
    <row r="45" spans="1:4" x14ac:dyDescent="0.25">
      <c r="A45" s="15">
        <v>7096</v>
      </c>
      <c r="B45" s="9" t="s">
        <v>338</v>
      </c>
      <c r="C45" s="9" t="s">
        <v>518</v>
      </c>
      <c r="D45" s="9" t="s">
        <v>475</v>
      </c>
    </row>
    <row r="46" spans="1:4" x14ac:dyDescent="0.25">
      <c r="A46" s="15">
        <v>7096</v>
      </c>
      <c r="B46" s="9" t="s">
        <v>338</v>
      </c>
      <c r="C46" s="9" t="s">
        <v>519</v>
      </c>
      <c r="D46" s="9" t="s">
        <v>449</v>
      </c>
    </row>
    <row r="47" spans="1:4" x14ac:dyDescent="0.25">
      <c r="A47" s="15">
        <v>7096</v>
      </c>
      <c r="B47" s="9" t="s">
        <v>338</v>
      </c>
      <c r="C47" s="9" t="s">
        <v>520</v>
      </c>
      <c r="D47" s="9" t="s">
        <v>440</v>
      </c>
    </row>
    <row r="48" spans="1:4" ht="30" x14ac:dyDescent="0.25">
      <c r="A48" s="15">
        <v>7097</v>
      </c>
      <c r="B48" s="9" t="s">
        <v>339</v>
      </c>
      <c r="C48" s="9" t="s">
        <v>503</v>
      </c>
      <c r="D48" s="9" t="s">
        <v>447</v>
      </c>
    </row>
    <row r="49" spans="1:4" x14ac:dyDescent="0.25">
      <c r="A49" s="15">
        <v>7097</v>
      </c>
      <c r="B49" s="9" t="s">
        <v>339</v>
      </c>
      <c r="C49" s="9" t="s">
        <v>462</v>
      </c>
      <c r="D49" s="9" t="s">
        <v>515</v>
      </c>
    </row>
    <row r="50" spans="1:4" x14ac:dyDescent="0.25">
      <c r="A50" s="15">
        <v>7098</v>
      </c>
      <c r="B50" s="9" t="s">
        <v>340</v>
      </c>
      <c r="C50" s="9" t="s">
        <v>459</v>
      </c>
      <c r="D50" s="9" t="s">
        <v>449</v>
      </c>
    </row>
    <row r="51" spans="1:4" x14ac:dyDescent="0.25">
      <c r="A51" s="15">
        <v>7100</v>
      </c>
      <c r="B51" s="9" t="s">
        <v>341</v>
      </c>
      <c r="C51" s="9" t="s">
        <v>461</v>
      </c>
      <c r="D51" s="9" t="s">
        <v>475</v>
      </c>
    </row>
    <row r="52" spans="1:4" x14ac:dyDescent="0.25">
      <c r="A52" s="15">
        <v>7100</v>
      </c>
      <c r="B52" s="9" t="s">
        <v>341</v>
      </c>
      <c r="C52" s="9" t="s">
        <v>462</v>
      </c>
      <c r="D52" s="9" t="s">
        <v>515</v>
      </c>
    </row>
    <row r="53" spans="1:4" x14ac:dyDescent="0.25">
      <c r="A53" s="15">
        <v>7111</v>
      </c>
      <c r="B53" s="9" t="s">
        <v>342</v>
      </c>
      <c r="C53" s="9" t="s">
        <v>463</v>
      </c>
      <c r="D53" s="9" t="s">
        <v>539</v>
      </c>
    </row>
    <row r="54" spans="1:4" x14ac:dyDescent="0.25">
      <c r="A54" s="15">
        <v>7112</v>
      </c>
      <c r="B54" s="9" t="s">
        <v>343</v>
      </c>
      <c r="C54" s="9" t="s">
        <v>463</v>
      </c>
      <c r="D54" s="9" t="s">
        <v>539</v>
      </c>
    </row>
    <row r="55" spans="1:4" x14ac:dyDescent="0.25">
      <c r="A55" s="15">
        <v>7121</v>
      </c>
      <c r="B55" s="9" t="s">
        <v>344</v>
      </c>
      <c r="C55" s="9" t="s">
        <v>465</v>
      </c>
      <c r="D55" s="9" t="s">
        <v>464</v>
      </c>
    </row>
    <row r="56" spans="1:4" ht="30" x14ac:dyDescent="0.25">
      <c r="A56" s="15">
        <v>7122</v>
      </c>
      <c r="B56" s="9" t="s">
        <v>345</v>
      </c>
      <c r="C56" s="9" t="s">
        <v>503</v>
      </c>
      <c r="D56" s="9" t="s">
        <v>447</v>
      </c>
    </row>
    <row r="57" spans="1:4" x14ac:dyDescent="0.25">
      <c r="A57" s="15">
        <v>7122</v>
      </c>
      <c r="B57" s="9" t="s">
        <v>345</v>
      </c>
      <c r="C57" s="9" t="s">
        <v>462</v>
      </c>
      <c r="D57" s="9" t="s">
        <v>515</v>
      </c>
    </row>
    <row r="58" spans="1:4" x14ac:dyDescent="0.25">
      <c r="A58" s="15">
        <v>7122</v>
      </c>
      <c r="B58" s="9" t="s">
        <v>345</v>
      </c>
      <c r="C58" s="9" t="s">
        <v>521</v>
      </c>
      <c r="D58" s="9" t="s">
        <v>440</v>
      </c>
    </row>
    <row r="59" spans="1:4" x14ac:dyDescent="0.25">
      <c r="A59" s="15">
        <v>7123</v>
      </c>
      <c r="B59" s="9" t="s">
        <v>346</v>
      </c>
      <c r="C59" s="9" t="s">
        <v>466</v>
      </c>
      <c r="D59" s="9" t="s">
        <v>540</v>
      </c>
    </row>
    <row r="60" spans="1:4" x14ac:dyDescent="0.25">
      <c r="A60" s="15">
        <v>7131</v>
      </c>
      <c r="B60" s="9" t="s">
        <v>347</v>
      </c>
      <c r="C60" s="9" t="s">
        <v>522</v>
      </c>
      <c r="D60" s="9" t="s">
        <v>541</v>
      </c>
    </row>
    <row r="61" spans="1:4" x14ac:dyDescent="0.25">
      <c r="A61" s="15">
        <v>7131</v>
      </c>
      <c r="B61" s="9" t="s">
        <v>347</v>
      </c>
      <c r="C61" s="9" t="s">
        <v>523</v>
      </c>
      <c r="D61" s="9" t="s">
        <v>243</v>
      </c>
    </row>
    <row r="62" spans="1:4" x14ac:dyDescent="0.25">
      <c r="A62" s="15">
        <v>7131</v>
      </c>
      <c r="B62" s="9" t="s">
        <v>347</v>
      </c>
      <c r="C62" s="9" t="s">
        <v>524</v>
      </c>
      <c r="D62" s="9" t="s">
        <v>460</v>
      </c>
    </row>
    <row r="63" spans="1:4" x14ac:dyDescent="0.25">
      <c r="A63" s="15">
        <v>7131</v>
      </c>
      <c r="B63" s="9" t="s">
        <v>347</v>
      </c>
      <c r="C63" s="9" t="s">
        <v>525</v>
      </c>
      <c r="D63" s="9" t="s">
        <v>254</v>
      </c>
    </row>
    <row r="64" spans="1:4" ht="30" x14ac:dyDescent="0.25">
      <c r="A64" s="15">
        <v>7131</v>
      </c>
      <c r="B64" s="9" t="s">
        <v>347</v>
      </c>
      <c r="C64" s="9" t="s">
        <v>503</v>
      </c>
      <c r="D64" s="9" t="s">
        <v>447</v>
      </c>
    </row>
    <row r="65" spans="1:4" x14ac:dyDescent="0.25">
      <c r="A65" s="15">
        <v>7131</v>
      </c>
      <c r="B65" s="9" t="s">
        <v>347</v>
      </c>
      <c r="C65" s="9" t="s">
        <v>462</v>
      </c>
      <c r="D65" s="9" t="s">
        <v>515</v>
      </c>
    </row>
    <row r="66" spans="1:4" x14ac:dyDescent="0.25">
      <c r="A66" s="15">
        <v>7132</v>
      </c>
      <c r="B66" s="9" t="s">
        <v>348</v>
      </c>
      <c r="C66" s="9" t="s">
        <v>526</v>
      </c>
      <c r="D66" s="9" t="s">
        <v>467</v>
      </c>
    </row>
    <row r="67" spans="1:4" x14ac:dyDescent="0.25">
      <c r="A67" s="15">
        <v>7133</v>
      </c>
      <c r="B67" s="9" t="s">
        <v>349</v>
      </c>
      <c r="C67" s="9" t="s">
        <v>468</v>
      </c>
      <c r="D67" s="9" t="s">
        <v>467</v>
      </c>
    </row>
    <row r="68" spans="1:4" x14ac:dyDescent="0.25">
      <c r="A68" s="15">
        <v>7134</v>
      </c>
      <c r="B68" s="9" t="s">
        <v>350</v>
      </c>
      <c r="C68" s="9" t="s">
        <v>527</v>
      </c>
      <c r="D68" s="9" t="s">
        <v>475</v>
      </c>
    </row>
    <row r="69" spans="1:4" x14ac:dyDescent="0.25">
      <c r="A69" s="15">
        <v>7134</v>
      </c>
      <c r="B69" s="9" t="s">
        <v>350</v>
      </c>
      <c r="C69" s="9" t="s">
        <v>469</v>
      </c>
      <c r="D69" s="9" t="s">
        <v>515</v>
      </c>
    </row>
    <row r="70" spans="1:4" x14ac:dyDescent="0.25">
      <c r="A70" s="15">
        <v>7135</v>
      </c>
      <c r="B70" s="9" t="s">
        <v>351</v>
      </c>
      <c r="C70" s="9" t="s">
        <v>469</v>
      </c>
      <c r="D70" s="9" t="s">
        <v>515</v>
      </c>
    </row>
    <row r="71" spans="1:4" x14ac:dyDescent="0.25">
      <c r="A71" s="311">
        <v>7142</v>
      </c>
      <c r="B71" s="271" t="s">
        <v>353</v>
      </c>
      <c r="C71" s="270" t="s">
        <v>471</v>
      </c>
      <c r="D71" s="271" t="s">
        <v>467</v>
      </c>
    </row>
    <row r="72" spans="1:4" x14ac:dyDescent="0.25">
      <c r="A72" s="311">
        <v>7143</v>
      </c>
      <c r="B72" s="271" t="s">
        <v>352</v>
      </c>
      <c r="C72" s="270" t="s">
        <v>472</v>
      </c>
      <c r="D72" s="271" t="s">
        <v>467</v>
      </c>
    </row>
    <row r="73" spans="1:4" x14ac:dyDescent="0.25">
      <c r="A73" s="311">
        <v>7144</v>
      </c>
      <c r="B73" s="271" t="s">
        <v>354</v>
      </c>
      <c r="C73" s="270" t="s">
        <v>473</v>
      </c>
      <c r="D73" s="271" t="s">
        <v>243</v>
      </c>
    </row>
    <row r="74" spans="1:4" x14ac:dyDescent="0.25">
      <c r="A74" s="311">
        <v>7145</v>
      </c>
      <c r="B74" s="271" t="s">
        <v>355</v>
      </c>
      <c r="C74" s="270" t="s">
        <v>473</v>
      </c>
      <c r="D74" s="271" t="s">
        <v>243</v>
      </c>
    </row>
    <row r="75" spans="1:4" x14ac:dyDescent="0.25">
      <c r="A75" s="15">
        <v>7151</v>
      </c>
      <c r="B75" s="9" t="s">
        <v>356</v>
      </c>
      <c r="C75" t="s">
        <v>469</v>
      </c>
      <c r="D75" s="9" t="s">
        <v>515</v>
      </c>
    </row>
    <row r="76" spans="1:4" ht="30" x14ac:dyDescent="0.25">
      <c r="A76" s="15">
        <v>7151</v>
      </c>
      <c r="B76" s="9" t="s">
        <v>356</v>
      </c>
      <c r="C76" t="s">
        <v>459</v>
      </c>
      <c r="D76" s="9" t="s">
        <v>528</v>
      </c>
    </row>
    <row r="77" spans="1:4" x14ac:dyDescent="0.25">
      <c r="A77" s="15">
        <v>7152</v>
      </c>
      <c r="B77" s="9" t="s">
        <v>357</v>
      </c>
      <c r="C77" t="s">
        <v>500</v>
      </c>
      <c r="D77" s="9" t="s">
        <v>529</v>
      </c>
    </row>
    <row r="78" spans="1:4" x14ac:dyDescent="0.25">
      <c r="A78" s="15">
        <v>7152</v>
      </c>
      <c r="B78" s="9" t="s">
        <v>357</v>
      </c>
      <c r="C78" t="s">
        <v>469</v>
      </c>
      <c r="D78" s="9" t="s">
        <v>515</v>
      </c>
    </row>
    <row r="79" spans="1:4" ht="30" x14ac:dyDescent="0.25">
      <c r="A79" s="15">
        <v>7152</v>
      </c>
      <c r="B79" s="9" t="s">
        <v>357</v>
      </c>
      <c r="C79" t="s">
        <v>530</v>
      </c>
      <c r="D79" s="9" t="s">
        <v>531</v>
      </c>
    </row>
    <row r="80" spans="1:4" x14ac:dyDescent="0.25">
      <c r="A80" s="15">
        <v>7154</v>
      </c>
      <c r="B80" s="9" t="s">
        <v>358</v>
      </c>
      <c r="C80" t="s">
        <v>459</v>
      </c>
    </row>
    <row r="81" spans="1:4" x14ac:dyDescent="0.25">
      <c r="A81" s="15">
        <v>7155</v>
      </c>
      <c r="B81" s="9" t="s">
        <v>359</v>
      </c>
      <c r="C81" t="s">
        <v>511</v>
      </c>
      <c r="D81" s="9" t="s">
        <v>467</v>
      </c>
    </row>
    <row r="82" spans="1:4" ht="30" x14ac:dyDescent="0.25">
      <c r="A82" s="15">
        <v>7155</v>
      </c>
      <c r="B82" s="9" t="s">
        <v>359</v>
      </c>
      <c r="C82" t="s">
        <v>476</v>
      </c>
      <c r="D82" s="9" t="s">
        <v>542</v>
      </c>
    </row>
    <row r="83" spans="1:4" x14ac:dyDescent="0.25">
      <c r="A83" s="15">
        <v>7156</v>
      </c>
      <c r="B83" s="9" t="s">
        <v>360</v>
      </c>
      <c r="C83" t="s">
        <v>474</v>
      </c>
      <c r="D83" s="9" t="s">
        <v>449</v>
      </c>
    </row>
    <row r="84" spans="1:4" x14ac:dyDescent="0.25">
      <c r="A84" s="15">
        <v>7157</v>
      </c>
      <c r="B84" s="9" t="s">
        <v>361</v>
      </c>
      <c r="C84" t="s">
        <v>476</v>
      </c>
    </row>
    <row r="85" spans="1:4" x14ac:dyDescent="0.25">
      <c r="A85" s="15">
        <v>7158</v>
      </c>
      <c r="B85" s="9" t="s">
        <v>362</v>
      </c>
      <c r="C85" t="s">
        <v>474</v>
      </c>
      <c r="D85" s="9" t="s">
        <v>449</v>
      </c>
    </row>
    <row r="86" spans="1:4" x14ac:dyDescent="0.25">
      <c r="A86" s="15">
        <v>7159</v>
      </c>
      <c r="B86" s="9" t="s">
        <v>363</v>
      </c>
      <c r="C86" t="s">
        <v>474</v>
      </c>
      <c r="D86" s="9" t="s">
        <v>449</v>
      </c>
    </row>
    <row r="87" spans="1:4" x14ac:dyDescent="0.25">
      <c r="A87" s="15">
        <v>7165</v>
      </c>
      <c r="B87" s="9" t="s">
        <v>364</v>
      </c>
      <c r="C87" t="s">
        <v>477</v>
      </c>
      <c r="D87" s="9" t="s">
        <v>446</v>
      </c>
    </row>
    <row r="88" spans="1:4" x14ac:dyDescent="0.25">
      <c r="A88" s="15">
        <v>7210</v>
      </c>
      <c r="B88" s="9" t="s">
        <v>365</v>
      </c>
      <c r="C88" t="s">
        <v>506</v>
      </c>
      <c r="D88" s="9" t="s">
        <v>470</v>
      </c>
    </row>
    <row r="89" spans="1:4" x14ac:dyDescent="0.25">
      <c r="A89" s="15">
        <v>7210</v>
      </c>
      <c r="B89" s="9" t="s">
        <v>365</v>
      </c>
      <c r="C89" t="s">
        <v>507</v>
      </c>
      <c r="D89" s="9" t="s">
        <v>470</v>
      </c>
    </row>
    <row r="90" spans="1:4" x14ac:dyDescent="0.25">
      <c r="A90" s="15">
        <v>7210</v>
      </c>
      <c r="B90" s="9" t="s">
        <v>365</v>
      </c>
      <c r="C90" t="s">
        <v>532</v>
      </c>
      <c r="D90" s="9" t="s">
        <v>440</v>
      </c>
    </row>
    <row r="91" spans="1:4" x14ac:dyDescent="0.25">
      <c r="A91" s="15">
        <v>7211</v>
      </c>
      <c r="B91" s="9" t="s">
        <v>366</v>
      </c>
      <c r="C91" t="s">
        <v>478</v>
      </c>
      <c r="D91" s="9" t="s">
        <v>440</v>
      </c>
    </row>
    <row r="92" spans="1:4" x14ac:dyDescent="0.25">
      <c r="A92" s="15">
        <v>7220</v>
      </c>
      <c r="B92" s="9" t="s">
        <v>367</v>
      </c>
      <c r="C92" t="s">
        <v>534</v>
      </c>
      <c r="D92" s="9" t="s">
        <v>440</v>
      </c>
    </row>
    <row r="93" spans="1:4" x14ac:dyDescent="0.25">
      <c r="A93" s="15">
        <v>7220</v>
      </c>
      <c r="B93" s="9" t="s">
        <v>367</v>
      </c>
      <c r="C93" t="s">
        <v>533</v>
      </c>
      <c r="D93" s="9" t="s">
        <v>467</v>
      </c>
    </row>
    <row r="94" spans="1:4" x14ac:dyDescent="0.25">
      <c r="A94" s="15">
        <v>7230</v>
      </c>
      <c r="B94" s="9" t="s">
        <v>368</v>
      </c>
      <c r="C94" t="s">
        <v>448</v>
      </c>
    </row>
    <row r="95" spans="1:4" x14ac:dyDescent="0.25">
      <c r="A95" s="15">
        <v>7240</v>
      </c>
      <c r="B95" s="9" t="s">
        <v>369</v>
      </c>
      <c r="C95" t="s">
        <v>448</v>
      </c>
    </row>
    <row r="96" spans="1:4" x14ac:dyDescent="0.25">
      <c r="A96" s="15">
        <v>7250</v>
      </c>
      <c r="B96" s="9" t="s">
        <v>370</v>
      </c>
      <c r="C96" t="s">
        <v>479</v>
      </c>
    </row>
    <row r="97" spans="1:4" ht="30" x14ac:dyDescent="0.25">
      <c r="A97" s="15">
        <v>7261</v>
      </c>
      <c r="B97" s="9" t="s">
        <v>371</v>
      </c>
      <c r="C97" t="s">
        <v>448</v>
      </c>
      <c r="D97" s="9" t="s">
        <v>535</v>
      </c>
    </row>
  </sheetData>
  <phoneticPr fontId="23" type="noConversion"/>
  <pageMargins left="0.7" right="0.7" top="0.75" bottom="0.75" header="0.3" footer="0.3"/>
  <pageSetup paperSize="9" orientation="portrait" r:id="rId1"/>
  <ignoredErrors>
    <ignoredError sqref="C37:C40 C17:C25 C29:C33 C42 C47:C50 C52:C55 C56:C58 C59:C65 C75:C77 C79:C80 C69:C70 C83:C87 C91 C93:C95 C88:C89 C97 C8 C5:C6 C10:C11 C44:C46" twoDigitTextYea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tabColor theme="7" tint="0.59999389629810485"/>
  </sheetPr>
  <dimension ref="A1:J35"/>
  <sheetViews>
    <sheetView workbookViewId="0">
      <selection sqref="A1:F1"/>
    </sheetView>
  </sheetViews>
  <sheetFormatPr baseColWidth="10" defaultColWidth="8.7109375" defaultRowHeight="15" x14ac:dyDescent="0.25"/>
  <cols>
    <col min="1" max="1" width="15" bestFit="1" customWidth="1"/>
    <col min="2" max="2" width="62.85546875" customWidth="1"/>
    <col min="3" max="3" width="20.7109375" customWidth="1"/>
    <col min="4" max="4" width="21.7109375" customWidth="1"/>
    <col min="5" max="5" width="20.7109375" customWidth="1"/>
    <col min="6" max="6" width="21.7109375" customWidth="1"/>
  </cols>
  <sheetData>
    <row r="1" spans="1:10" ht="53.25" customHeight="1" x14ac:dyDescent="0.25">
      <c r="A1" s="372" t="s">
        <v>490</v>
      </c>
      <c r="B1" s="372"/>
      <c r="C1" s="372"/>
      <c r="D1" s="372"/>
      <c r="E1" s="372"/>
      <c r="F1" s="372"/>
    </row>
    <row r="3" spans="1:10" ht="45.75" thickBot="1" x14ac:dyDescent="0.3">
      <c r="C3" s="9" t="s">
        <v>263</v>
      </c>
      <c r="D3" s="9" t="s">
        <v>264</v>
      </c>
      <c r="E3" s="9" t="s">
        <v>265</v>
      </c>
      <c r="F3" s="9" t="s">
        <v>266</v>
      </c>
    </row>
    <row r="4" spans="1:10" x14ac:dyDescent="0.25">
      <c r="A4" s="131" t="s">
        <v>269</v>
      </c>
      <c r="B4" s="132" t="s">
        <v>270</v>
      </c>
      <c r="C4" s="133">
        <v>0</v>
      </c>
      <c r="D4" s="133">
        <v>0</v>
      </c>
      <c r="E4" s="133">
        <f>C4*1000</f>
        <v>0</v>
      </c>
      <c r="F4" s="134">
        <f>D4*1000</f>
        <v>0</v>
      </c>
    </row>
    <row r="5" spans="1:10" x14ac:dyDescent="0.25">
      <c r="A5" s="135" t="s">
        <v>257</v>
      </c>
      <c r="B5" s="136" t="s">
        <v>262</v>
      </c>
      <c r="C5" s="112">
        <v>5</v>
      </c>
      <c r="D5" s="112">
        <v>20</v>
      </c>
      <c r="E5" s="112">
        <f>C5*1000</f>
        <v>5000</v>
      </c>
      <c r="F5" s="116">
        <f>D5*1000</f>
        <v>20000</v>
      </c>
    </row>
    <row r="6" spans="1:10" x14ac:dyDescent="0.25">
      <c r="A6" s="135" t="s">
        <v>240</v>
      </c>
      <c r="B6" s="136" t="s">
        <v>261</v>
      </c>
      <c r="C6" s="112">
        <v>50</v>
      </c>
      <c r="D6" s="112">
        <v>200</v>
      </c>
      <c r="E6" s="112">
        <f t="shared" ref="E6:E31" si="0">C6*1000</f>
        <v>50000</v>
      </c>
      <c r="F6" s="116">
        <f t="shared" ref="F6:F31" si="1">D6*1000</f>
        <v>200000</v>
      </c>
    </row>
    <row r="7" spans="1:10" x14ac:dyDescent="0.25">
      <c r="A7" s="135" t="s">
        <v>239</v>
      </c>
      <c r="B7" s="136" t="s">
        <v>256</v>
      </c>
      <c r="C7" s="112">
        <v>50</v>
      </c>
      <c r="D7" s="112">
        <v>200</v>
      </c>
      <c r="E7" s="112">
        <f t="shared" si="0"/>
        <v>50000</v>
      </c>
      <c r="F7" s="116">
        <f t="shared" si="1"/>
        <v>200000</v>
      </c>
    </row>
    <row r="8" spans="1:10" ht="15.75" thickBot="1" x14ac:dyDescent="0.3">
      <c r="A8" s="137" t="s">
        <v>255</v>
      </c>
      <c r="B8" s="138" t="s">
        <v>268</v>
      </c>
      <c r="C8" s="139">
        <v>2500</v>
      </c>
      <c r="D8" s="139">
        <v>25000</v>
      </c>
      <c r="E8" s="139">
        <v>2500000</v>
      </c>
      <c r="F8" s="130">
        <v>25000000</v>
      </c>
    </row>
    <row r="9" spans="1:10" x14ac:dyDescent="0.25">
      <c r="A9" s="140" t="s">
        <v>429</v>
      </c>
      <c r="B9" s="141" t="s">
        <v>271</v>
      </c>
      <c r="C9" s="142">
        <v>0</v>
      </c>
      <c r="D9" s="142">
        <v>0</v>
      </c>
      <c r="E9" s="142">
        <v>0</v>
      </c>
      <c r="F9" s="143">
        <v>0</v>
      </c>
      <c r="I9" s="1"/>
      <c r="J9" s="1"/>
    </row>
    <row r="10" spans="1:10" x14ac:dyDescent="0.25">
      <c r="A10" s="140" t="s">
        <v>431</v>
      </c>
      <c r="B10" s="141" t="s">
        <v>432</v>
      </c>
      <c r="C10" s="142">
        <v>10</v>
      </c>
      <c r="D10" s="142">
        <v>50</v>
      </c>
      <c r="E10" s="142">
        <v>10000</v>
      </c>
      <c r="F10" s="143">
        <v>50000</v>
      </c>
      <c r="I10" s="1"/>
      <c r="J10" s="1"/>
    </row>
    <row r="11" spans="1:10" x14ac:dyDescent="0.25">
      <c r="A11" s="140" t="s">
        <v>430</v>
      </c>
      <c r="B11" s="141" t="s">
        <v>433</v>
      </c>
      <c r="C11" s="142">
        <v>50</v>
      </c>
      <c r="D11" s="142">
        <v>200</v>
      </c>
      <c r="E11" s="142">
        <v>50000</v>
      </c>
      <c r="F11" s="143">
        <v>200000</v>
      </c>
      <c r="I11" s="1"/>
      <c r="J11" s="1"/>
    </row>
    <row r="12" spans="1:10" ht="15" customHeight="1" x14ac:dyDescent="0.25">
      <c r="A12" s="144" t="s">
        <v>246</v>
      </c>
      <c r="B12" s="145" t="s">
        <v>23</v>
      </c>
      <c r="C12" s="146">
        <v>10</v>
      </c>
      <c r="D12" s="146">
        <v>50</v>
      </c>
      <c r="E12" s="5">
        <f t="shared" si="0"/>
        <v>10000</v>
      </c>
      <c r="F12" s="21">
        <f t="shared" si="1"/>
        <v>50000</v>
      </c>
    </row>
    <row r="13" spans="1:10" ht="15" customHeight="1" x14ac:dyDescent="0.25">
      <c r="A13" s="144" t="s">
        <v>241</v>
      </c>
      <c r="B13" s="145" t="s">
        <v>244</v>
      </c>
      <c r="C13" s="146">
        <v>150</v>
      </c>
      <c r="D13" s="146">
        <v>500</v>
      </c>
      <c r="E13" s="5">
        <f t="shared" si="0"/>
        <v>150000</v>
      </c>
      <c r="F13" s="21">
        <f t="shared" si="1"/>
        <v>500000</v>
      </c>
    </row>
    <row r="14" spans="1:10" ht="15" customHeight="1" x14ac:dyDescent="0.25">
      <c r="A14" s="144" t="s">
        <v>247</v>
      </c>
      <c r="B14" s="145" t="s">
        <v>245</v>
      </c>
      <c r="C14" s="146">
        <v>5000</v>
      </c>
      <c r="D14" s="146">
        <v>50000</v>
      </c>
      <c r="E14" s="5">
        <f t="shared" si="0"/>
        <v>5000000</v>
      </c>
      <c r="F14" s="21">
        <f t="shared" si="1"/>
        <v>50000000</v>
      </c>
    </row>
    <row r="15" spans="1:10" ht="15" customHeight="1" x14ac:dyDescent="0.25">
      <c r="A15" s="144" t="s">
        <v>248</v>
      </c>
      <c r="B15" s="145" t="s">
        <v>29</v>
      </c>
      <c r="C15" s="146">
        <v>50</v>
      </c>
      <c r="D15" s="146">
        <v>200</v>
      </c>
      <c r="E15" s="5">
        <f t="shared" si="0"/>
        <v>50000</v>
      </c>
      <c r="F15" s="21">
        <f t="shared" si="1"/>
        <v>200000</v>
      </c>
    </row>
    <row r="16" spans="1:10" ht="15" customHeight="1" x14ac:dyDescent="0.25">
      <c r="A16" s="144" t="s">
        <v>242</v>
      </c>
      <c r="B16" s="145" t="s">
        <v>31</v>
      </c>
      <c r="C16" s="146">
        <v>10</v>
      </c>
      <c r="D16" s="146">
        <v>50</v>
      </c>
      <c r="E16" s="5">
        <f t="shared" si="0"/>
        <v>10000</v>
      </c>
      <c r="F16" s="21">
        <f t="shared" si="1"/>
        <v>50000</v>
      </c>
    </row>
    <row r="17" spans="1:6" ht="15" customHeight="1" x14ac:dyDescent="0.25">
      <c r="A17" s="144" t="s">
        <v>249</v>
      </c>
      <c r="B17" s="145" t="s">
        <v>35</v>
      </c>
      <c r="C17" s="146">
        <v>50</v>
      </c>
      <c r="D17" s="146">
        <v>200</v>
      </c>
      <c r="E17" s="5">
        <f t="shared" si="0"/>
        <v>50000</v>
      </c>
      <c r="F17" s="21">
        <f t="shared" si="1"/>
        <v>200000</v>
      </c>
    </row>
    <row r="18" spans="1:6" ht="15" customHeight="1" x14ac:dyDescent="0.25">
      <c r="A18" s="144" t="s">
        <v>250</v>
      </c>
      <c r="B18" s="145" t="s">
        <v>38</v>
      </c>
      <c r="C18" s="146">
        <v>5000</v>
      </c>
      <c r="D18" s="146">
        <v>50000</v>
      </c>
      <c r="E18" s="5">
        <f t="shared" si="0"/>
        <v>5000000</v>
      </c>
      <c r="F18" s="21">
        <f t="shared" si="1"/>
        <v>50000000</v>
      </c>
    </row>
    <row r="19" spans="1:6" ht="15" customHeight="1" x14ac:dyDescent="0.25">
      <c r="A19" s="144" t="s">
        <v>251</v>
      </c>
      <c r="B19" s="147" t="s">
        <v>42</v>
      </c>
      <c r="C19" s="146">
        <v>10</v>
      </c>
      <c r="D19" s="146">
        <v>50</v>
      </c>
      <c r="E19" s="5">
        <f t="shared" si="0"/>
        <v>10000</v>
      </c>
      <c r="F19" s="21">
        <f t="shared" si="1"/>
        <v>50000</v>
      </c>
    </row>
    <row r="20" spans="1:6" ht="15" customHeight="1" x14ac:dyDescent="0.25">
      <c r="A20" s="144" t="s">
        <v>252</v>
      </c>
      <c r="B20" s="147" t="s">
        <v>44</v>
      </c>
      <c r="C20" s="146">
        <v>50</v>
      </c>
      <c r="D20" s="146">
        <v>200</v>
      </c>
      <c r="E20" s="5">
        <f t="shared" si="0"/>
        <v>50000</v>
      </c>
      <c r="F20" s="21">
        <f t="shared" si="1"/>
        <v>200000</v>
      </c>
    </row>
    <row r="21" spans="1:6" ht="15" customHeight="1" x14ac:dyDescent="0.25">
      <c r="A21" s="144" t="s">
        <v>253</v>
      </c>
      <c r="B21" s="145" t="s">
        <v>46</v>
      </c>
      <c r="C21" s="146">
        <v>50</v>
      </c>
      <c r="D21" s="146">
        <v>200</v>
      </c>
      <c r="E21" s="5">
        <f t="shared" si="0"/>
        <v>50000</v>
      </c>
      <c r="F21" s="21">
        <f t="shared" si="1"/>
        <v>200000</v>
      </c>
    </row>
    <row r="22" spans="1:6" ht="15" customHeight="1" x14ac:dyDescent="0.25">
      <c r="A22" s="144" t="s">
        <v>254</v>
      </c>
      <c r="B22" s="145" t="s">
        <v>48</v>
      </c>
      <c r="C22" s="146">
        <v>50</v>
      </c>
      <c r="D22" s="146">
        <v>200</v>
      </c>
      <c r="E22" s="5">
        <f t="shared" si="0"/>
        <v>50000</v>
      </c>
      <c r="F22" s="21">
        <f t="shared" si="1"/>
        <v>200000</v>
      </c>
    </row>
    <row r="23" spans="1:6" ht="15" customHeight="1" thickBot="1" x14ac:dyDescent="0.3">
      <c r="A23" s="148" t="s">
        <v>255</v>
      </c>
      <c r="B23" s="149" t="s">
        <v>268</v>
      </c>
      <c r="C23" s="150">
        <v>2500</v>
      </c>
      <c r="D23" s="150">
        <v>25000</v>
      </c>
      <c r="E23" s="129">
        <f t="shared" si="0"/>
        <v>2500000</v>
      </c>
      <c r="F23" s="51">
        <f t="shared" si="1"/>
        <v>25000000</v>
      </c>
    </row>
    <row r="24" spans="1:6" ht="15" customHeight="1" x14ac:dyDescent="0.25">
      <c r="A24" s="151">
        <v>0</v>
      </c>
      <c r="B24" s="152" t="s">
        <v>272</v>
      </c>
      <c r="C24" s="133">
        <v>0</v>
      </c>
      <c r="D24" s="133">
        <v>0</v>
      </c>
      <c r="E24" s="133">
        <v>0</v>
      </c>
      <c r="F24" s="134">
        <v>0</v>
      </c>
    </row>
    <row r="25" spans="1:6" x14ac:dyDescent="0.25">
      <c r="A25" s="153" t="s">
        <v>258</v>
      </c>
      <c r="B25" s="154" t="s">
        <v>259</v>
      </c>
      <c r="C25" s="155">
        <v>100</v>
      </c>
      <c r="D25" s="146">
        <v>200</v>
      </c>
      <c r="E25" s="5">
        <f t="shared" si="0"/>
        <v>100000</v>
      </c>
      <c r="F25" s="21">
        <f t="shared" si="1"/>
        <v>200000</v>
      </c>
    </row>
    <row r="26" spans="1:6" x14ac:dyDescent="0.25">
      <c r="A26" s="153" t="s">
        <v>243</v>
      </c>
      <c r="B26" s="154" t="s">
        <v>260</v>
      </c>
      <c r="C26" s="155">
        <v>200</v>
      </c>
      <c r="D26" s="146">
        <v>500</v>
      </c>
      <c r="E26" s="5">
        <f t="shared" si="0"/>
        <v>200000</v>
      </c>
      <c r="F26" s="21">
        <f t="shared" si="1"/>
        <v>500000</v>
      </c>
    </row>
    <row r="27" spans="1:6" ht="15.75" thickBot="1" x14ac:dyDescent="0.3">
      <c r="A27" s="157" t="s">
        <v>255</v>
      </c>
      <c r="B27" s="158" t="s">
        <v>268</v>
      </c>
      <c r="C27" s="159">
        <v>2500</v>
      </c>
      <c r="D27" s="160">
        <v>25000</v>
      </c>
      <c r="E27" s="161">
        <v>2500000</v>
      </c>
      <c r="F27" s="55">
        <v>25000000</v>
      </c>
    </row>
    <row r="28" spans="1:6" x14ac:dyDescent="0.25">
      <c r="A28" s="162" t="s">
        <v>277</v>
      </c>
      <c r="B28" s="163" t="s">
        <v>281</v>
      </c>
      <c r="C28" s="164">
        <v>0</v>
      </c>
      <c r="D28" s="164">
        <v>0</v>
      </c>
      <c r="E28" s="164">
        <f t="shared" si="0"/>
        <v>0</v>
      </c>
      <c r="F28" s="165">
        <f t="shared" si="1"/>
        <v>0</v>
      </c>
    </row>
    <row r="29" spans="1:6" x14ac:dyDescent="0.25">
      <c r="A29" s="166" t="s">
        <v>278</v>
      </c>
      <c r="B29" s="167" t="s">
        <v>54</v>
      </c>
      <c r="C29" s="146">
        <v>100</v>
      </c>
      <c r="D29" s="146">
        <v>500</v>
      </c>
      <c r="E29" s="146">
        <f t="shared" si="0"/>
        <v>100000</v>
      </c>
      <c r="F29" s="168">
        <f t="shared" si="1"/>
        <v>500000</v>
      </c>
    </row>
    <row r="30" spans="1:6" ht="30" x14ac:dyDescent="0.25">
      <c r="A30" s="166" t="s">
        <v>279</v>
      </c>
      <c r="B30" s="167" t="s">
        <v>55</v>
      </c>
      <c r="C30" s="146">
        <v>100</v>
      </c>
      <c r="D30" s="146">
        <v>500</v>
      </c>
      <c r="E30" s="146">
        <f t="shared" si="0"/>
        <v>100000</v>
      </c>
      <c r="F30" s="168">
        <f t="shared" si="1"/>
        <v>500000</v>
      </c>
    </row>
    <row r="31" spans="1:6" x14ac:dyDescent="0.25">
      <c r="A31" s="166" t="s">
        <v>280</v>
      </c>
      <c r="B31" s="167" t="s">
        <v>56</v>
      </c>
      <c r="C31" s="146">
        <v>50</v>
      </c>
      <c r="D31" s="146">
        <v>200</v>
      </c>
      <c r="E31" s="146">
        <f t="shared" si="0"/>
        <v>50000</v>
      </c>
      <c r="F31" s="168">
        <f t="shared" si="1"/>
        <v>200000</v>
      </c>
    </row>
    <row r="32" spans="1:6" ht="15.75" thickBot="1" x14ac:dyDescent="0.3">
      <c r="A32" s="169" t="s">
        <v>255</v>
      </c>
      <c r="B32" s="170" t="s">
        <v>268</v>
      </c>
      <c r="C32" s="150">
        <v>2500</v>
      </c>
      <c r="D32" s="150">
        <v>25000</v>
      </c>
      <c r="E32" s="129">
        <v>2500000</v>
      </c>
      <c r="F32" s="51">
        <v>25000000</v>
      </c>
    </row>
    <row r="35" ht="33" customHeight="1" x14ac:dyDescent="0.25"/>
  </sheetData>
  <mergeCells count="1">
    <mergeCell ref="A1:F1"/>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E61"/>
  <sheetViews>
    <sheetView workbookViewId="0">
      <selection activeCell="A11" sqref="A11"/>
    </sheetView>
  </sheetViews>
  <sheetFormatPr baseColWidth="10" defaultColWidth="8.7109375" defaultRowHeight="15" x14ac:dyDescent="0.25"/>
  <cols>
    <col min="1" max="1" width="89.7109375" customWidth="1"/>
    <col min="2" max="2" width="17.5703125" customWidth="1"/>
    <col min="3" max="3" width="26" style="7" bestFit="1" customWidth="1"/>
    <col min="4" max="4" width="26.42578125" style="7" customWidth="1"/>
    <col min="5" max="5" width="25.5703125" customWidth="1"/>
  </cols>
  <sheetData>
    <row r="1" spans="1:5" ht="52.5" customHeight="1" x14ac:dyDescent="0.25">
      <c r="A1" s="372" t="s">
        <v>491</v>
      </c>
      <c r="B1" s="372"/>
      <c r="C1" s="372"/>
      <c r="D1" s="372"/>
      <c r="E1" s="372"/>
    </row>
    <row r="3" spans="1:5" ht="18.75" x14ac:dyDescent="0.3">
      <c r="A3" s="373" t="s">
        <v>610</v>
      </c>
      <c r="B3" s="373"/>
      <c r="C3" s="373"/>
      <c r="D3" s="373"/>
      <c r="E3" s="373"/>
    </row>
    <row r="4" spans="1:5" x14ac:dyDescent="0.25">
      <c r="C4" s="15" t="s">
        <v>380</v>
      </c>
      <c r="D4" s="15" t="s">
        <v>380</v>
      </c>
      <c r="E4" s="15" t="s">
        <v>380</v>
      </c>
    </row>
    <row r="5" spans="1:5" ht="60" x14ac:dyDescent="0.25">
      <c r="A5" s="171" t="s">
        <v>158</v>
      </c>
      <c r="B5" s="171" t="s">
        <v>426</v>
      </c>
      <c r="C5" s="172" t="s">
        <v>222</v>
      </c>
      <c r="D5" s="172" t="s">
        <v>221</v>
      </c>
      <c r="E5" s="171" t="s">
        <v>238</v>
      </c>
    </row>
    <row r="6" spans="1:5" x14ac:dyDescent="0.25">
      <c r="A6" s="173" t="s">
        <v>223</v>
      </c>
      <c r="B6" s="173" t="s">
        <v>159</v>
      </c>
      <c r="C6" s="174">
        <v>5000</v>
      </c>
      <c r="D6" s="174">
        <v>10000</v>
      </c>
      <c r="E6" s="175">
        <f t="shared" ref="E6:E37" si="0">0.02*C6</f>
        <v>100</v>
      </c>
    </row>
    <row r="7" spans="1:5" x14ac:dyDescent="0.25">
      <c r="A7" s="173" t="s">
        <v>224</v>
      </c>
      <c r="B7" s="173" t="s">
        <v>159</v>
      </c>
      <c r="C7" s="174">
        <v>1250</v>
      </c>
      <c r="D7" s="174">
        <v>5000</v>
      </c>
      <c r="E7" s="175">
        <f t="shared" si="0"/>
        <v>25</v>
      </c>
    </row>
    <row r="8" spans="1:5" x14ac:dyDescent="0.25">
      <c r="A8" s="173" t="s">
        <v>225</v>
      </c>
      <c r="B8" s="173" t="s">
        <v>159</v>
      </c>
      <c r="C8" s="174">
        <v>350</v>
      </c>
      <c r="D8" s="174">
        <v>2500</v>
      </c>
      <c r="E8" s="175">
        <f t="shared" si="0"/>
        <v>7</v>
      </c>
    </row>
    <row r="9" spans="1:5" ht="30" x14ac:dyDescent="0.25">
      <c r="A9" s="173" t="s">
        <v>226</v>
      </c>
      <c r="B9" s="173" t="s">
        <v>159</v>
      </c>
      <c r="C9" s="174">
        <v>10</v>
      </c>
      <c r="D9" s="174">
        <v>50</v>
      </c>
      <c r="E9" s="175">
        <f t="shared" si="0"/>
        <v>0.2</v>
      </c>
    </row>
    <row r="10" spans="1:5" x14ac:dyDescent="0.25">
      <c r="A10" s="173" t="s">
        <v>227</v>
      </c>
      <c r="B10" s="173" t="s">
        <v>159</v>
      </c>
      <c r="C10" s="174">
        <v>5000</v>
      </c>
      <c r="D10" s="174">
        <v>10000</v>
      </c>
      <c r="E10" s="175">
        <f t="shared" si="0"/>
        <v>100</v>
      </c>
    </row>
    <row r="11" spans="1:5" x14ac:dyDescent="0.25">
      <c r="A11" s="173" t="s">
        <v>228</v>
      </c>
      <c r="B11" s="173" t="s">
        <v>159</v>
      </c>
      <c r="C11" s="174">
        <v>1250</v>
      </c>
      <c r="D11" s="174">
        <v>5000</v>
      </c>
      <c r="E11" s="175">
        <f t="shared" si="0"/>
        <v>25</v>
      </c>
    </row>
    <row r="12" spans="1:5" x14ac:dyDescent="0.25">
      <c r="A12" s="173" t="s">
        <v>160</v>
      </c>
      <c r="B12" s="173" t="s">
        <v>161</v>
      </c>
      <c r="C12" s="174">
        <v>1</v>
      </c>
      <c r="D12" s="174">
        <v>2</v>
      </c>
      <c r="E12" s="175">
        <f t="shared" si="0"/>
        <v>0.02</v>
      </c>
    </row>
    <row r="13" spans="1:5" x14ac:dyDescent="0.25">
      <c r="A13" s="173" t="s">
        <v>162</v>
      </c>
      <c r="B13" s="173" t="s">
        <v>163</v>
      </c>
      <c r="C13" s="174"/>
      <c r="D13" s="174">
        <v>0.1</v>
      </c>
      <c r="E13" s="175">
        <f t="shared" si="0"/>
        <v>0</v>
      </c>
    </row>
    <row r="14" spans="1:5" x14ac:dyDescent="0.25">
      <c r="A14" s="173" t="s">
        <v>164</v>
      </c>
      <c r="B14" s="173" t="s">
        <v>165</v>
      </c>
      <c r="C14" s="174">
        <v>20</v>
      </c>
      <c r="D14" s="174">
        <v>100</v>
      </c>
      <c r="E14" s="175">
        <f t="shared" si="0"/>
        <v>0.4</v>
      </c>
    </row>
    <row r="15" spans="1:5" x14ac:dyDescent="0.25">
      <c r="A15" s="173" t="s">
        <v>166</v>
      </c>
      <c r="B15" s="173" t="s">
        <v>167</v>
      </c>
      <c r="C15" s="174">
        <v>10</v>
      </c>
      <c r="D15" s="174">
        <v>25</v>
      </c>
      <c r="E15" s="175">
        <f t="shared" si="0"/>
        <v>0.2</v>
      </c>
    </row>
    <row r="16" spans="1:5" ht="30" x14ac:dyDescent="0.25">
      <c r="A16" s="173" t="s">
        <v>168</v>
      </c>
      <c r="B16" s="173" t="s">
        <v>159</v>
      </c>
      <c r="C16" s="174"/>
      <c r="D16" s="174">
        <v>1</v>
      </c>
      <c r="E16" s="175">
        <f t="shared" si="0"/>
        <v>0</v>
      </c>
    </row>
    <row r="17" spans="1:5" x14ac:dyDescent="0.25">
      <c r="A17" s="173" t="s">
        <v>169</v>
      </c>
      <c r="B17" s="173" t="s">
        <v>170</v>
      </c>
      <c r="C17" s="174">
        <v>10</v>
      </c>
      <c r="D17" s="174">
        <v>20</v>
      </c>
      <c r="E17" s="175">
        <f t="shared" si="0"/>
        <v>0.2</v>
      </c>
    </row>
    <row r="18" spans="1:5" x14ac:dyDescent="0.25">
      <c r="A18" s="173" t="s">
        <v>171</v>
      </c>
      <c r="B18" s="173" t="s">
        <v>172</v>
      </c>
      <c r="C18" s="174">
        <v>10</v>
      </c>
      <c r="D18" s="174">
        <v>20</v>
      </c>
      <c r="E18" s="175">
        <f t="shared" si="0"/>
        <v>0.2</v>
      </c>
    </row>
    <row r="19" spans="1:5" x14ac:dyDescent="0.25">
      <c r="A19" s="173" t="s">
        <v>173</v>
      </c>
      <c r="B19" s="173" t="s">
        <v>174</v>
      </c>
      <c r="C19" s="174">
        <v>5</v>
      </c>
      <c r="D19" s="174">
        <v>50</v>
      </c>
      <c r="E19" s="175">
        <f t="shared" si="0"/>
        <v>0.1</v>
      </c>
    </row>
    <row r="20" spans="1:5" x14ac:dyDescent="0.25">
      <c r="A20" s="173" t="s">
        <v>175</v>
      </c>
      <c r="B20" s="173" t="s">
        <v>176</v>
      </c>
      <c r="C20" s="174">
        <v>5</v>
      </c>
      <c r="D20" s="174">
        <v>50</v>
      </c>
      <c r="E20" s="175">
        <f t="shared" si="0"/>
        <v>0.1</v>
      </c>
    </row>
    <row r="21" spans="1:5" x14ac:dyDescent="0.25">
      <c r="A21" s="173" t="s">
        <v>177</v>
      </c>
      <c r="B21" s="173" t="s">
        <v>178</v>
      </c>
      <c r="C21" s="174">
        <v>25</v>
      </c>
      <c r="D21" s="174">
        <v>250</v>
      </c>
      <c r="E21" s="175">
        <f t="shared" si="0"/>
        <v>0.5</v>
      </c>
    </row>
    <row r="22" spans="1:5" x14ac:dyDescent="0.25">
      <c r="A22" s="173" t="s">
        <v>179</v>
      </c>
      <c r="B22" s="173" t="s">
        <v>159</v>
      </c>
      <c r="C22" s="174">
        <v>5</v>
      </c>
      <c r="D22" s="174">
        <v>50</v>
      </c>
      <c r="E22" s="175">
        <f t="shared" si="0"/>
        <v>0.1</v>
      </c>
    </row>
    <row r="23" spans="1:5" x14ac:dyDescent="0.25">
      <c r="A23" s="173" t="s">
        <v>229</v>
      </c>
      <c r="B23" s="173" t="s">
        <v>159</v>
      </c>
      <c r="C23" s="174">
        <v>50</v>
      </c>
      <c r="D23" s="174">
        <v>200</v>
      </c>
      <c r="E23" s="175">
        <f t="shared" si="0"/>
        <v>1</v>
      </c>
    </row>
    <row r="24" spans="1:5" x14ac:dyDescent="0.25">
      <c r="A24" s="173" t="s">
        <v>180</v>
      </c>
      <c r="B24" s="173" t="s">
        <v>181</v>
      </c>
      <c r="C24" s="174">
        <v>5</v>
      </c>
      <c r="D24" s="174">
        <v>50</v>
      </c>
      <c r="E24" s="175">
        <f t="shared" si="0"/>
        <v>0.1</v>
      </c>
    </row>
    <row r="25" spans="1:5" x14ac:dyDescent="0.25">
      <c r="A25" s="173" t="s">
        <v>182</v>
      </c>
      <c r="B25" s="173" t="s">
        <v>183</v>
      </c>
      <c r="C25" s="174">
        <v>5</v>
      </c>
      <c r="D25" s="174">
        <v>50</v>
      </c>
      <c r="E25" s="175">
        <f t="shared" si="0"/>
        <v>0.1</v>
      </c>
    </row>
    <row r="26" spans="1:5" x14ac:dyDescent="0.25">
      <c r="A26" s="173" t="s">
        <v>184</v>
      </c>
      <c r="B26" s="173" t="s">
        <v>185</v>
      </c>
      <c r="C26" s="174">
        <v>5</v>
      </c>
      <c r="D26" s="174">
        <v>50</v>
      </c>
      <c r="E26" s="175">
        <f t="shared" si="0"/>
        <v>0.1</v>
      </c>
    </row>
    <row r="27" spans="1:5" x14ac:dyDescent="0.25">
      <c r="A27" s="173" t="s">
        <v>186</v>
      </c>
      <c r="B27" s="173" t="s">
        <v>187</v>
      </c>
      <c r="C27" s="174">
        <v>500</v>
      </c>
      <c r="D27" s="174">
        <v>5000</v>
      </c>
      <c r="E27" s="175">
        <f t="shared" si="0"/>
        <v>10</v>
      </c>
    </row>
    <row r="28" spans="1:5" x14ac:dyDescent="0.25">
      <c r="A28" s="173" t="s">
        <v>188</v>
      </c>
      <c r="B28" s="173" t="s">
        <v>189</v>
      </c>
      <c r="C28" s="174"/>
      <c r="D28" s="174">
        <v>0.01</v>
      </c>
      <c r="E28" s="175">
        <f t="shared" si="0"/>
        <v>0</v>
      </c>
    </row>
    <row r="29" spans="1:5" x14ac:dyDescent="0.25">
      <c r="A29" s="173" t="s">
        <v>190</v>
      </c>
      <c r="B29" s="173" t="s">
        <v>191</v>
      </c>
      <c r="C29" s="174"/>
      <c r="D29" s="174">
        <v>0.15</v>
      </c>
      <c r="E29" s="175">
        <f t="shared" si="0"/>
        <v>0</v>
      </c>
    </row>
    <row r="30" spans="1:5" x14ac:dyDescent="0.25">
      <c r="A30" s="173" t="s">
        <v>192</v>
      </c>
      <c r="B30" s="173" t="s">
        <v>193</v>
      </c>
      <c r="C30" s="174">
        <v>200</v>
      </c>
      <c r="D30" s="174">
        <v>2000</v>
      </c>
      <c r="E30" s="175">
        <f t="shared" si="0"/>
        <v>4</v>
      </c>
    </row>
    <row r="31" spans="1:5" ht="15" customHeight="1" x14ac:dyDescent="0.25">
      <c r="A31" s="173" t="s">
        <v>420</v>
      </c>
      <c r="B31" s="173" t="s">
        <v>421</v>
      </c>
      <c r="C31" s="174">
        <v>10</v>
      </c>
      <c r="D31" s="174">
        <v>100</v>
      </c>
      <c r="E31" s="176">
        <f t="shared" si="0"/>
        <v>0.2</v>
      </c>
    </row>
    <row r="32" spans="1:5" x14ac:dyDescent="0.25">
      <c r="A32" s="173" t="s">
        <v>194</v>
      </c>
      <c r="B32" s="173" t="s">
        <v>195</v>
      </c>
      <c r="C32" s="174">
        <v>0.3</v>
      </c>
      <c r="D32" s="174">
        <v>0.75</v>
      </c>
      <c r="E32" s="175">
        <f t="shared" si="0"/>
        <v>6.0000000000000001E-3</v>
      </c>
    </row>
    <row r="33" spans="1:5" x14ac:dyDescent="0.25">
      <c r="A33" s="173" t="s">
        <v>196</v>
      </c>
      <c r="B33" s="173" t="s">
        <v>197</v>
      </c>
      <c r="C33" s="174">
        <v>0.2</v>
      </c>
      <c r="D33" s="174">
        <v>1</v>
      </c>
      <c r="E33" s="175">
        <f t="shared" si="0"/>
        <v>4.0000000000000001E-3</v>
      </c>
    </row>
    <row r="34" spans="1:5" x14ac:dyDescent="0.25">
      <c r="A34" s="173" t="s">
        <v>198</v>
      </c>
      <c r="B34" s="173" t="s">
        <v>199</v>
      </c>
      <c r="C34" s="174">
        <v>0.2</v>
      </c>
      <c r="D34" s="174">
        <v>1</v>
      </c>
      <c r="E34" s="175">
        <f t="shared" si="0"/>
        <v>4.0000000000000001E-3</v>
      </c>
    </row>
    <row r="35" spans="1:5" x14ac:dyDescent="0.25">
      <c r="A35" s="173" t="s">
        <v>200</v>
      </c>
      <c r="B35" s="173" t="s">
        <v>201</v>
      </c>
      <c r="C35" s="174"/>
      <c r="D35" s="174">
        <v>1</v>
      </c>
      <c r="E35" s="175">
        <f t="shared" si="0"/>
        <v>0</v>
      </c>
    </row>
    <row r="36" spans="1:5" x14ac:dyDescent="0.25">
      <c r="A36" s="173" t="s">
        <v>202</v>
      </c>
      <c r="B36" s="173" t="s">
        <v>205</v>
      </c>
      <c r="C36" s="174">
        <v>15</v>
      </c>
      <c r="D36" s="174">
        <v>75</v>
      </c>
      <c r="E36" s="175">
        <f t="shared" si="0"/>
        <v>0.3</v>
      </c>
    </row>
    <row r="37" spans="1:5" ht="30" x14ac:dyDescent="0.25">
      <c r="A37" s="173" t="s">
        <v>230</v>
      </c>
      <c r="B37" s="173" t="s">
        <v>159</v>
      </c>
      <c r="C37" s="174"/>
      <c r="D37" s="174">
        <v>1E-3</v>
      </c>
      <c r="E37" s="175">
        <f t="shared" si="0"/>
        <v>0</v>
      </c>
    </row>
    <row r="38" spans="1:5" ht="90" x14ac:dyDescent="0.25">
      <c r="A38" s="173" t="s">
        <v>203</v>
      </c>
      <c r="B38" s="173" t="s">
        <v>159</v>
      </c>
      <c r="C38" s="174">
        <v>0.5</v>
      </c>
      <c r="D38" s="174">
        <v>2</v>
      </c>
      <c r="E38" s="175">
        <f t="shared" ref="E38:E61" si="1">0.02*C38</f>
        <v>0.01</v>
      </c>
    </row>
    <row r="39" spans="1:5" x14ac:dyDescent="0.25">
      <c r="A39" s="177" t="s">
        <v>389</v>
      </c>
      <c r="B39" s="173" t="s">
        <v>159</v>
      </c>
      <c r="C39" s="174">
        <v>2500</v>
      </c>
      <c r="D39" s="174">
        <v>25000</v>
      </c>
      <c r="E39" s="178">
        <f t="shared" si="1"/>
        <v>50</v>
      </c>
    </row>
    <row r="40" spans="1:5" x14ac:dyDescent="0.25">
      <c r="A40" s="173" t="s">
        <v>392</v>
      </c>
      <c r="B40" s="173" t="s">
        <v>159</v>
      </c>
      <c r="C40" s="174">
        <v>2500</v>
      </c>
      <c r="D40" s="174">
        <v>25000</v>
      </c>
      <c r="E40" s="178">
        <f t="shared" si="1"/>
        <v>50</v>
      </c>
    </row>
    <row r="41" spans="1:5" ht="30" x14ac:dyDescent="0.25">
      <c r="A41" s="173" t="s">
        <v>391</v>
      </c>
      <c r="B41" s="173" t="s">
        <v>159</v>
      </c>
      <c r="C41" s="174">
        <v>2500</v>
      </c>
      <c r="D41" s="174">
        <v>25000</v>
      </c>
      <c r="E41" s="178">
        <f t="shared" si="1"/>
        <v>50</v>
      </c>
    </row>
    <row r="42" spans="1:5" x14ac:dyDescent="0.25">
      <c r="A42" s="173" t="s">
        <v>390</v>
      </c>
      <c r="B42" s="173" t="s">
        <v>159</v>
      </c>
      <c r="C42" s="174">
        <v>2500</v>
      </c>
      <c r="D42" s="174">
        <v>25000</v>
      </c>
      <c r="E42" s="178">
        <f t="shared" si="1"/>
        <v>50</v>
      </c>
    </row>
    <row r="43" spans="1:5" ht="30" x14ac:dyDescent="0.25">
      <c r="A43" s="179" t="s">
        <v>427</v>
      </c>
      <c r="B43" s="173" t="s">
        <v>159</v>
      </c>
      <c r="C43" s="174">
        <v>2500</v>
      </c>
      <c r="D43" s="174">
        <v>25000</v>
      </c>
      <c r="E43" s="178">
        <f t="shared" ref="E43" si="2">0.02*C43</f>
        <v>50</v>
      </c>
    </row>
    <row r="44" spans="1:5" x14ac:dyDescent="0.25">
      <c r="A44" s="173" t="s">
        <v>394</v>
      </c>
      <c r="B44" s="173" t="s">
        <v>159</v>
      </c>
      <c r="C44" s="174">
        <v>2500</v>
      </c>
      <c r="D44" s="174">
        <v>25000</v>
      </c>
      <c r="E44" s="178">
        <f t="shared" si="1"/>
        <v>50</v>
      </c>
    </row>
    <row r="45" spans="1:5" x14ac:dyDescent="0.25">
      <c r="A45" s="173" t="s">
        <v>395</v>
      </c>
      <c r="B45" s="173" t="s">
        <v>159</v>
      </c>
      <c r="C45" s="174">
        <v>2500</v>
      </c>
      <c r="D45" s="174">
        <v>25000</v>
      </c>
      <c r="E45" s="178">
        <f t="shared" si="1"/>
        <v>50</v>
      </c>
    </row>
    <row r="46" spans="1:5" x14ac:dyDescent="0.25">
      <c r="A46" s="173" t="s">
        <v>397</v>
      </c>
      <c r="B46" s="173" t="s">
        <v>159</v>
      </c>
      <c r="C46" s="174">
        <v>2500</v>
      </c>
      <c r="D46" s="174">
        <v>25000</v>
      </c>
      <c r="E46" s="178">
        <f t="shared" si="1"/>
        <v>50</v>
      </c>
    </row>
    <row r="47" spans="1:5" ht="45" x14ac:dyDescent="0.25">
      <c r="A47" s="173" t="s">
        <v>393</v>
      </c>
      <c r="B47" s="173" t="s">
        <v>159</v>
      </c>
      <c r="C47" s="174">
        <v>2500</v>
      </c>
      <c r="D47" s="174">
        <v>25000</v>
      </c>
      <c r="E47" s="178">
        <f>0.02*C47</f>
        <v>50</v>
      </c>
    </row>
    <row r="48" spans="1:5" x14ac:dyDescent="0.25">
      <c r="A48" s="173" t="s">
        <v>204</v>
      </c>
      <c r="B48" s="173" t="s">
        <v>205</v>
      </c>
      <c r="C48" s="174">
        <v>50</v>
      </c>
      <c r="D48" s="174">
        <v>200</v>
      </c>
      <c r="E48" s="175">
        <f t="shared" si="1"/>
        <v>1</v>
      </c>
    </row>
    <row r="49" spans="1:5" x14ac:dyDescent="0.25">
      <c r="A49" s="173" t="s">
        <v>206</v>
      </c>
      <c r="B49" s="180" t="s">
        <v>382</v>
      </c>
      <c r="C49" s="174">
        <v>5</v>
      </c>
      <c r="D49" s="174">
        <v>20</v>
      </c>
      <c r="E49" s="175">
        <f t="shared" si="1"/>
        <v>0.1</v>
      </c>
    </row>
    <row r="50" spans="1:5" x14ac:dyDescent="0.25">
      <c r="A50" s="173" t="s">
        <v>207</v>
      </c>
      <c r="B50" s="180" t="s">
        <v>381</v>
      </c>
      <c r="C50" s="174">
        <v>5</v>
      </c>
      <c r="D50" s="174">
        <v>20</v>
      </c>
      <c r="E50" s="175">
        <f t="shared" si="1"/>
        <v>0.1</v>
      </c>
    </row>
    <row r="51" spans="1:5" x14ac:dyDescent="0.25">
      <c r="A51" s="173" t="s">
        <v>208</v>
      </c>
      <c r="B51" s="173" t="s">
        <v>209</v>
      </c>
      <c r="C51" s="174">
        <v>50</v>
      </c>
      <c r="D51" s="174">
        <v>200</v>
      </c>
      <c r="E51" s="175">
        <f t="shared" si="1"/>
        <v>1</v>
      </c>
    </row>
    <row r="52" spans="1:5" x14ac:dyDescent="0.25">
      <c r="A52" s="173" t="s">
        <v>210</v>
      </c>
      <c r="B52" s="173" t="s">
        <v>211</v>
      </c>
      <c r="C52" s="174">
        <v>50</v>
      </c>
      <c r="D52" s="174">
        <v>200</v>
      </c>
      <c r="E52" s="175">
        <f t="shared" si="1"/>
        <v>1</v>
      </c>
    </row>
    <row r="53" spans="1:5" x14ac:dyDescent="0.25">
      <c r="A53" s="173" t="s">
        <v>212</v>
      </c>
      <c r="B53" s="173" t="s">
        <v>213</v>
      </c>
      <c r="C53" s="174">
        <v>50</v>
      </c>
      <c r="D53" s="174">
        <v>200</v>
      </c>
      <c r="E53" s="175">
        <f t="shared" si="1"/>
        <v>1</v>
      </c>
    </row>
    <row r="54" spans="1:5" ht="45" x14ac:dyDescent="0.25">
      <c r="A54" s="173" t="s">
        <v>428</v>
      </c>
      <c r="B54" s="173"/>
      <c r="C54" s="174">
        <v>200</v>
      </c>
      <c r="D54" s="174">
        <v>500</v>
      </c>
      <c r="E54" s="175">
        <f t="shared" si="1"/>
        <v>4</v>
      </c>
    </row>
    <row r="55" spans="1:5" x14ac:dyDescent="0.25">
      <c r="A55" s="173" t="s">
        <v>231</v>
      </c>
      <c r="B55" s="173" t="s">
        <v>214</v>
      </c>
      <c r="C55" s="174">
        <v>500</v>
      </c>
      <c r="D55" s="174">
        <v>2000</v>
      </c>
      <c r="E55" s="175">
        <f t="shared" si="1"/>
        <v>10</v>
      </c>
    </row>
    <row r="56" spans="1:5" x14ac:dyDescent="0.25">
      <c r="A56" s="173" t="s">
        <v>232</v>
      </c>
      <c r="B56" s="173" t="s">
        <v>215</v>
      </c>
      <c r="C56" s="174">
        <v>200</v>
      </c>
      <c r="D56" s="174">
        <v>500</v>
      </c>
      <c r="E56" s="175">
        <f t="shared" si="1"/>
        <v>4</v>
      </c>
    </row>
    <row r="57" spans="1:5" x14ac:dyDescent="0.25">
      <c r="A57" s="173" t="s">
        <v>233</v>
      </c>
      <c r="B57" s="173" t="s">
        <v>216</v>
      </c>
      <c r="C57" s="174">
        <v>500</v>
      </c>
      <c r="D57" s="174">
        <v>2000</v>
      </c>
      <c r="E57" s="175">
        <f t="shared" si="1"/>
        <v>10</v>
      </c>
    </row>
    <row r="58" spans="1:5" x14ac:dyDescent="0.25">
      <c r="A58" s="173" t="s">
        <v>234</v>
      </c>
      <c r="B58" s="173" t="s">
        <v>217</v>
      </c>
      <c r="C58" s="174">
        <v>100</v>
      </c>
      <c r="D58" s="174">
        <v>200</v>
      </c>
      <c r="E58" s="175">
        <f t="shared" si="1"/>
        <v>2</v>
      </c>
    </row>
    <row r="59" spans="1:5" x14ac:dyDescent="0.25">
      <c r="A59" s="173" t="s">
        <v>235</v>
      </c>
      <c r="B59" s="173" t="s">
        <v>218</v>
      </c>
      <c r="C59" s="174">
        <v>500</v>
      </c>
      <c r="D59" s="174">
        <v>2000</v>
      </c>
      <c r="E59" s="175">
        <f t="shared" si="1"/>
        <v>10</v>
      </c>
    </row>
    <row r="60" spans="1:5" x14ac:dyDescent="0.25">
      <c r="A60" s="173" t="s">
        <v>236</v>
      </c>
      <c r="B60" s="173" t="s">
        <v>219</v>
      </c>
      <c r="C60" s="174">
        <v>500</v>
      </c>
      <c r="D60" s="174">
        <v>2000</v>
      </c>
      <c r="E60" s="175">
        <f t="shared" si="1"/>
        <v>10</v>
      </c>
    </row>
    <row r="61" spans="1:5" x14ac:dyDescent="0.25">
      <c r="A61" s="173" t="s">
        <v>237</v>
      </c>
      <c r="B61" s="173" t="s">
        <v>220</v>
      </c>
      <c r="C61" s="174">
        <v>500</v>
      </c>
      <c r="D61" s="174">
        <v>2000</v>
      </c>
      <c r="E61" s="175">
        <f t="shared" si="1"/>
        <v>10</v>
      </c>
    </row>
  </sheetData>
  <mergeCells count="2">
    <mergeCell ref="A3:E3"/>
    <mergeCell ref="A1:E1"/>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theme="7" tint="0.59999389629810485"/>
  </sheetPr>
  <dimension ref="A1:H63"/>
  <sheetViews>
    <sheetView workbookViewId="0"/>
  </sheetViews>
  <sheetFormatPr baseColWidth="10" defaultRowHeight="15" x14ac:dyDescent="0.25"/>
  <cols>
    <col min="1" max="1" width="11.42578125" style="15"/>
    <col min="2" max="2" width="72.7109375" bestFit="1" customWidth="1"/>
    <col min="3" max="3" width="78.42578125" bestFit="1" customWidth="1"/>
  </cols>
  <sheetData>
    <row r="1" spans="1:8" x14ac:dyDescent="0.25">
      <c r="A1" s="10" t="s">
        <v>311</v>
      </c>
      <c r="B1" s="24" t="s">
        <v>312</v>
      </c>
      <c r="C1" s="1" t="s">
        <v>372</v>
      </c>
      <c r="D1" s="1" t="s">
        <v>597</v>
      </c>
      <c r="G1" s="1" t="s">
        <v>387</v>
      </c>
    </row>
    <row r="2" spans="1:8" x14ac:dyDescent="0.25">
      <c r="A2" s="15">
        <v>7011</v>
      </c>
      <c r="B2" t="s">
        <v>313</v>
      </c>
      <c r="C2" t="s">
        <v>273</v>
      </c>
      <c r="G2" t="s">
        <v>388</v>
      </c>
      <c r="H2" t="s">
        <v>587</v>
      </c>
    </row>
    <row r="3" spans="1:8" x14ac:dyDescent="0.25">
      <c r="A3" s="15">
        <v>7012</v>
      </c>
      <c r="B3" t="s">
        <v>314</v>
      </c>
      <c r="C3" t="s">
        <v>122</v>
      </c>
      <c r="G3" t="s">
        <v>388</v>
      </c>
      <c r="H3" t="s">
        <v>587</v>
      </c>
    </row>
    <row r="4" spans="1:8" x14ac:dyDescent="0.25">
      <c r="A4" s="15">
        <v>7021</v>
      </c>
      <c r="B4" t="s">
        <v>315</v>
      </c>
      <c r="C4" t="s">
        <v>123</v>
      </c>
      <c r="H4" t="s">
        <v>586</v>
      </c>
    </row>
    <row r="5" spans="1:8" x14ac:dyDescent="0.25">
      <c r="A5" s="15">
        <v>7022</v>
      </c>
      <c r="B5" t="s">
        <v>316</v>
      </c>
      <c r="C5" t="s">
        <v>124</v>
      </c>
      <c r="H5" t="s">
        <v>586</v>
      </c>
    </row>
    <row r="6" spans="1:8" x14ac:dyDescent="0.25">
      <c r="A6" s="15">
        <v>7023</v>
      </c>
      <c r="B6" t="s">
        <v>317</v>
      </c>
      <c r="C6" t="s">
        <v>125</v>
      </c>
      <c r="G6" t="s">
        <v>388</v>
      </c>
      <c r="H6" t="s">
        <v>587</v>
      </c>
    </row>
    <row r="7" spans="1:8" x14ac:dyDescent="0.25">
      <c r="A7" s="15">
        <v>7024</v>
      </c>
      <c r="B7" t="s">
        <v>318</v>
      </c>
      <c r="C7" t="s">
        <v>126</v>
      </c>
      <c r="D7" t="str">
        <f>C4</f>
        <v>7021 - Olje- og fettavfall</v>
      </c>
      <c r="H7" t="s">
        <v>585</v>
      </c>
    </row>
    <row r="8" spans="1:8" x14ac:dyDescent="0.25">
      <c r="A8" s="15">
        <v>7025</v>
      </c>
      <c r="B8" t="s">
        <v>319</v>
      </c>
      <c r="C8" t="s">
        <v>288</v>
      </c>
      <c r="D8" t="str">
        <f>C5</f>
        <v>7022 - Oljeforurenset masse</v>
      </c>
      <c r="H8" t="s">
        <v>588</v>
      </c>
    </row>
    <row r="9" spans="1:8" x14ac:dyDescent="0.25">
      <c r="A9" s="15">
        <v>7030</v>
      </c>
      <c r="B9" t="s">
        <v>320</v>
      </c>
      <c r="C9" t="s">
        <v>121</v>
      </c>
      <c r="D9" t="str">
        <f>C7</f>
        <v>7024 - Oljefiltre</v>
      </c>
      <c r="H9" t="s">
        <v>585</v>
      </c>
    </row>
    <row r="10" spans="1:8" x14ac:dyDescent="0.25">
      <c r="A10" s="15">
        <v>7031</v>
      </c>
      <c r="B10" t="s">
        <v>321</v>
      </c>
      <c r="C10" t="s">
        <v>289</v>
      </c>
      <c r="D10" t="str">
        <f>C8</f>
        <v xml:space="preserve">7025 - Avfall som består av, inneholder eller er forurenset med råolje eller kondensat </v>
      </c>
      <c r="G10" t="s">
        <v>388</v>
      </c>
    </row>
    <row r="11" spans="1:8" x14ac:dyDescent="0.25">
      <c r="A11" s="15">
        <v>7041</v>
      </c>
      <c r="B11" t="s">
        <v>322</v>
      </c>
      <c r="C11" t="s">
        <v>127</v>
      </c>
      <c r="D11" t="str">
        <f t="shared" ref="D11:D12" si="0">C9</f>
        <v>7030 - Oljeemulsjoner, sloppvann</v>
      </c>
    </row>
    <row r="12" spans="1:8" x14ac:dyDescent="0.25">
      <c r="A12" s="15">
        <v>7042</v>
      </c>
      <c r="B12" t="s">
        <v>323</v>
      </c>
      <c r="C12" t="s">
        <v>128</v>
      </c>
      <c r="D12" t="str">
        <f t="shared" si="0"/>
        <v xml:space="preserve">7031 - Oljeholdige emulsjoner fra boredekk </v>
      </c>
    </row>
    <row r="13" spans="1:8" x14ac:dyDescent="0.25">
      <c r="A13" s="15">
        <v>7043</v>
      </c>
      <c r="B13" t="s">
        <v>324</v>
      </c>
      <c r="C13" t="s">
        <v>290</v>
      </c>
      <c r="D13" t="str">
        <f t="shared" ref="D13:D44" si="1">C11</f>
        <v>7041 - Organiske løsemidler med halogen</v>
      </c>
    </row>
    <row r="14" spans="1:8" x14ac:dyDescent="0.25">
      <c r="A14" s="15">
        <v>7051</v>
      </c>
      <c r="B14" t="s">
        <v>325</v>
      </c>
      <c r="C14" t="s">
        <v>291</v>
      </c>
      <c r="D14" t="str">
        <f t="shared" si="1"/>
        <v>7042 - Organiske løsemidler uten halogen</v>
      </c>
    </row>
    <row r="15" spans="1:8" x14ac:dyDescent="0.25">
      <c r="A15" s="15">
        <v>7055</v>
      </c>
      <c r="B15" t="s">
        <v>326</v>
      </c>
      <c r="C15" t="s">
        <v>129</v>
      </c>
      <c r="D15" t="str">
        <f t="shared" si="1"/>
        <v>7043 - Trikloreten (TRI), refusjonsberettiget</v>
      </c>
    </row>
    <row r="16" spans="1:8" x14ac:dyDescent="0.25">
      <c r="A16" s="15">
        <v>7081</v>
      </c>
      <c r="B16" t="s">
        <v>327</v>
      </c>
      <c r="C16" t="s">
        <v>130</v>
      </c>
      <c r="D16" t="str">
        <f t="shared" si="1"/>
        <v>7051 - Maling, lim og lakk</v>
      </c>
    </row>
    <row r="17" spans="1:4" x14ac:dyDescent="0.25">
      <c r="A17" s="15">
        <v>7082</v>
      </c>
      <c r="B17" t="s">
        <v>328</v>
      </c>
      <c r="C17" t="s">
        <v>292</v>
      </c>
      <c r="D17" t="str">
        <f t="shared" si="1"/>
        <v>7055 - Spraybokser</v>
      </c>
    </row>
    <row r="18" spans="1:4" x14ac:dyDescent="0.25">
      <c r="A18" s="15">
        <v>7083</v>
      </c>
      <c r="B18" t="s">
        <v>329</v>
      </c>
      <c r="C18" t="s">
        <v>131</v>
      </c>
      <c r="D18" t="str">
        <f t="shared" si="1"/>
        <v>7081 - Kvikksølvholdig avfall</v>
      </c>
    </row>
    <row r="19" spans="1:4" x14ac:dyDescent="0.25">
      <c r="A19" s="15">
        <v>7084</v>
      </c>
      <c r="B19" t="s">
        <v>330</v>
      </c>
      <c r="C19" t="s">
        <v>293</v>
      </c>
      <c r="D19" t="str">
        <f t="shared" si="1"/>
        <v>7082 - Kvikksølvholdige batterier</v>
      </c>
    </row>
    <row r="20" spans="1:4" x14ac:dyDescent="0.25">
      <c r="A20" s="15">
        <v>7085</v>
      </c>
      <c r="B20" t="s">
        <v>331</v>
      </c>
      <c r="C20" t="s">
        <v>132</v>
      </c>
      <c r="D20" t="str">
        <f t="shared" si="1"/>
        <v>7083 - Kadmiumholdig avfall</v>
      </c>
    </row>
    <row r="21" spans="1:4" x14ac:dyDescent="0.25">
      <c r="A21" s="15">
        <v>7086</v>
      </c>
      <c r="B21" t="s">
        <v>332</v>
      </c>
      <c r="C21" t="s">
        <v>133</v>
      </c>
      <c r="D21" t="str">
        <f t="shared" si="1"/>
        <v>7084 - Kadmiumholdige batterier</v>
      </c>
    </row>
    <row r="22" spans="1:4" x14ac:dyDescent="0.25">
      <c r="A22" s="15">
        <v>7091</v>
      </c>
      <c r="B22" t="s">
        <v>333</v>
      </c>
      <c r="C22" t="s">
        <v>134</v>
      </c>
      <c r="D22" t="str">
        <f t="shared" si="1"/>
        <v>7085 - Amalgam</v>
      </c>
    </row>
    <row r="23" spans="1:4" x14ac:dyDescent="0.25">
      <c r="A23" s="15">
        <v>7092</v>
      </c>
      <c r="B23" t="s">
        <v>334</v>
      </c>
      <c r="C23" t="s">
        <v>135</v>
      </c>
      <c r="D23" t="str">
        <f t="shared" si="1"/>
        <v>7086 - Lysstoffrør og sparepærer</v>
      </c>
    </row>
    <row r="24" spans="1:4" x14ac:dyDescent="0.25">
      <c r="A24" s="15">
        <v>7093</v>
      </c>
      <c r="B24" t="s">
        <v>335</v>
      </c>
      <c r="C24" t="s">
        <v>294</v>
      </c>
      <c r="D24" t="str">
        <f t="shared" si="1"/>
        <v>7091 - Uorganiske salter og annet fast stoff</v>
      </c>
    </row>
    <row r="25" spans="1:4" x14ac:dyDescent="0.25">
      <c r="A25" s="15">
        <v>7094</v>
      </c>
      <c r="B25" t="s">
        <v>336</v>
      </c>
      <c r="C25" t="s">
        <v>295</v>
      </c>
      <c r="D25" t="str">
        <f t="shared" si="1"/>
        <v>7092 - Blyakkumulatorer</v>
      </c>
    </row>
    <row r="26" spans="1:4" x14ac:dyDescent="0.25">
      <c r="A26" s="15">
        <v>7095</v>
      </c>
      <c r="B26" t="s">
        <v>337</v>
      </c>
      <c r="C26" t="s">
        <v>296</v>
      </c>
      <c r="D26" t="str">
        <f t="shared" si="1"/>
        <v>7093 - Småbatterier usortert</v>
      </c>
    </row>
    <row r="27" spans="1:4" x14ac:dyDescent="0.25">
      <c r="A27" s="15">
        <v>7096</v>
      </c>
      <c r="B27" t="s">
        <v>338</v>
      </c>
      <c r="C27" t="s">
        <v>297</v>
      </c>
      <c r="D27" t="str">
        <f t="shared" si="1"/>
        <v>7094 - Litiumbatterier</v>
      </c>
    </row>
    <row r="28" spans="1:4" x14ac:dyDescent="0.25">
      <c r="A28" s="15">
        <v>7097</v>
      </c>
      <c r="B28" t="s">
        <v>339</v>
      </c>
      <c r="C28" t="s">
        <v>136</v>
      </c>
      <c r="D28" t="str">
        <f t="shared" si="1"/>
        <v>7095 - Metallhydroksidslam</v>
      </c>
    </row>
    <row r="29" spans="1:4" x14ac:dyDescent="0.25">
      <c r="A29" s="15">
        <v>7098</v>
      </c>
      <c r="B29" t="s">
        <v>340</v>
      </c>
      <c r="C29" t="s">
        <v>298</v>
      </c>
      <c r="D29" t="str">
        <f t="shared" si="1"/>
        <v>7096 - Slagg, støv, flygeaske, katalysatorer, blåsesand m.m.</v>
      </c>
    </row>
    <row r="30" spans="1:4" x14ac:dyDescent="0.25">
      <c r="A30" s="15">
        <v>7100</v>
      </c>
      <c r="B30" t="s">
        <v>341</v>
      </c>
      <c r="C30" t="s">
        <v>137</v>
      </c>
      <c r="D30" t="str">
        <f t="shared" si="1"/>
        <v>7097 - Uorganiske løsninger og bad</v>
      </c>
    </row>
    <row r="31" spans="1:4" x14ac:dyDescent="0.25">
      <c r="A31" s="15">
        <v>7111</v>
      </c>
      <c r="B31" t="s">
        <v>342</v>
      </c>
      <c r="C31" t="s">
        <v>299</v>
      </c>
      <c r="D31" t="str">
        <f t="shared" si="1"/>
        <v>7098 - CCA-impregnert trevirke (Crom, Copper, Arsen)</v>
      </c>
    </row>
    <row r="32" spans="1:4" x14ac:dyDescent="0.25">
      <c r="A32" s="15">
        <v>7112</v>
      </c>
      <c r="B32" t="s">
        <v>343</v>
      </c>
      <c r="C32" t="s">
        <v>300</v>
      </c>
      <c r="D32" t="str">
        <f t="shared" si="1"/>
        <v>7100 - Cyanidholdig avfall</v>
      </c>
    </row>
    <row r="33" spans="1:4" x14ac:dyDescent="0.25">
      <c r="A33" s="15">
        <v>7121</v>
      </c>
      <c r="B33" t="s">
        <v>344</v>
      </c>
      <c r="C33" t="s">
        <v>301</v>
      </c>
      <c r="D33" t="str">
        <f t="shared" si="1"/>
        <v>7111 - Bekjempningsmidler uten kvikksølv</v>
      </c>
    </row>
    <row r="34" spans="1:4" x14ac:dyDescent="0.25">
      <c r="A34" s="15">
        <v>7122</v>
      </c>
      <c r="B34" t="s">
        <v>345</v>
      </c>
      <c r="C34" t="s">
        <v>302</v>
      </c>
      <c r="D34" t="str">
        <f t="shared" si="1"/>
        <v>7112 - Bekjempningsmidler med kvikksølv</v>
      </c>
    </row>
    <row r="35" spans="1:4" x14ac:dyDescent="0.25">
      <c r="A35" s="15">
        <v>7123</v>
      </c>
      <c r="B35" t="s">
        <v>346</v>
      </c>
      <c r="C35" t="s">
        <v>138</v>
      </c>
      <c r="D35" t="str">
        <f t="shared" si="1"/>
        <v>7121 - Polymeriserende stoff, isocyanater</v>
      </c>
    </row>
    <row r="36" spans="1:4" x14ac:dyDescent="0.25">
      <c r="A36" s="15">
        <v>7131</v>
      </c>
      <c r="B36" t="s">
        <v>347</v>
      </c>
      <c r="C36" t="s">
        <v>139</v>
      </c>
      <c r="D36" t="str">
        <f t="shared" si="1"/>
        <v>7122 - Sterkt reaktivt stoff</v>
      </c>
    </row>
    <row r="37" spans="1:4" x14ac:dyDescent="0.25">
      <c r="A37" s="15">
        <v>7132</v>
      </c>
      <c r="B37" t="s">
        <v>348</v>
      </c>
      <c r="C37" t="s">
        <v>140</v>
      </c>
      <c r="D37" t="str">
        <f t="shared" si="1"/>
        <v>7123 - Herdere, organiske peroksider</v>
      </c>
    </row>
    <row r="38" spans="1:4" x14ac:dyDescent="0.25">
      <c r="A38" s="15">
        <v>7133</v>
      </c>
      <c r="B38" t="s">
        <v>349</v>
      </c>
      <c r="C38" t="s">
        <v>141</v>
      </c>
      <c r="D38" t="str">
        <f t="shared" si="1"/>
        <v>7131 - Syrer, uorganiske</v>
      </c>
    </row>
    <row r="39" spans="1:4" x14ac:dyDescent="0.25">
      <c r="A39" s="15">
        <v>7134</v>
      </c>
      <c r="B39" t="s">
        <v>350</v>
      </c>
      <c r="C39" t="s">
        <v>142</v>
      </c>
      <c r="D39" t="str">
        <f t="shared" si="1"/>
        <v>7132 - Baser, uorganiske</v>
      </c>
    </row>
    <row r="40" spans="1:4" x14ac:dyDescent="0.25">
      <c r="A40" s="15">
        <v>7135</v>
      </c>
      <c r="B40" t="s">
        <v>351</v>
      </c>
      <c r="C40" t="s">
        <v>143</v>
      </c>
      <c r="D40" t="str">
        <f t="shared" si="1"/>
        <v>7133 - Rengjøringsmidler</v>
      </c>
    </row>
    <row r="41" spans="1:4" x14ac:dyDescent="0.25">
      <c r="A41" s="15">
        <v>7141</v>
      </c>
      <c r="B41" t="s">
        <v>352</v>
      </c>
      <c r="C41" t="s">
        <v>303</v>
      </c>
      <c r="D41" t="str">
        <f t="shared" si="1"/>
        <v>7134 - Surt organisk avfall</v>
      </c>
    </row>
    <row r="42" spans="1:4" x14ac:dyDescent="0.25">
      <c r="A42" s="15">
        <v>7142</v>
      </c>
      <c r="B42" t="s">
        <v>353</v>
      </c>
      <c r="C42" t="s">
        <v>304</v>
      </c>
      <c r="D42" t="str">
        <f t="shared" si="1"/>
        <v>7135 - Basisk organisk avfall</v>
      </c>
    </row>
    <row r="43" spans="1:4" x14ac:dyDescent="0.25">
      <c r="A43" s="15">
        <v>7143</v>
      </c>
      <c r="B43" t="s">
        <v>352</v>
      </c>
      <c r="C43" t="s">
        <v>305</v>
      </c>
      <c r="D43" t="str">
        <f t="shared" si="1"/>
        <v>7141 - Mineraloljebasert boreslam og borkaks</v>
      </c>
    </row>
    <row r="44" spans="1:4" x14ac:dyDescent="0.25">
      <c r="A44" s="15">
        <v>7144</v>
      </c>
      <c r="B44" t="s">
        <v>354</v>
      </c>
      <c r="C44" t="s">
        <v>306</v>
      </c>
      <c r="D44" t="str">
        <f t="shared" si="1"/>
        <v xml:space="preserve">7142 - Oljebasert borevæske </v>
      </c>
    </row>
    <row r="45" spans="1:4" x14ac:dyDescent="0.25">
      <c r="A45" s="15">
        <v>7145</v>
      </c>
      <c r="B45" t="s">
        <v>355</v>
      </c>
      <c r="C45" t="s">
        <v>307</v>
      </c>
      <c r="D45" t="str">
        <f t="shared" ref="D45:D63" si="2">C43</f>
        <v>7143 - Mineraloljebasert boreslam og borkaks</v>
      </c>
    </row>
    <row r="46" spans="1:4" x14ac:dyDescent="0.25">
      <c r="A46" s="15">
        <v>7151</v>
      </c>
      <c r="B46" t="s">
        <v>356</v>
      </c>
      <c r="C46" t="s">
        <v>144</v>
      </c>
      <c r="D46" t="str">
        <f t="shared" si="2"/>
        <v xml:space="preserve">7144 - Vannbasert borevæske som inneholder farlige stoffer </v>
      </c>
    </row>
    <row r="47" spans="1:4" x14ac:dyDescent="0.25">
      <c r="A47" s="15">
        <v>7152</v>
      </c>
      <c r="B47" t="s">
        <v>357</v>
      </c>
      <c r="C47" t="s">
        <v>145</v>
      </c>
      <c r="D47" t="str">
        <f t="shared" si="2"/>
        <v>7145 - Kaks med vannbasert borevæske som inneholder farlige stoffer</v>
      </c>
    </row>
    <row r="48" spans="1:4" x14ac:dyDescent="0.25">
      <c r="A48" s="15">
        <v>7154</v>
      </c>
      <c r="B48" t="s">
        <v>358</v>
      </c>
      <c r="C48" t="s">
        <v>146</v>
      </c>
      <c r="D48" t="str">
        <f t="shared" si="2"/>
        <v>7151 - Organisk avfall med halogen</v>
      </c>
    </row>
    <row r="49" spans="1:4" x14ac:dyDescent="0.25">
      <c r="A49" s="15">
        <v>7155</v>
      </c>
      <c r="B49" t="s">
        <v>359</v>
      </c>
      <c r="C49" t="s">
        <v>147</v>
      </c>
      <c r="D49" t="str">
        <f t="shared" si="2"/>
        <v>7152 - Organisk avfall uten halogen</v>
      </c>
    </row>
    <row r="50" spans="1:4" x14ac:dyDescent="0.25">
      <c r="A50" s="15">
        <v>7156</v>
      </c>
      <c r="B50" t="s">
        <v>360</v>
      </c>
      <c r="C50" t="s">
        <v>148</v>
      </c>
      <c r="D50" t="str">
        <f t="shared" si="2"/>
        <v>7154 - Kreosotimpregnert trevirke</v>
      </c>
    </row>
    <row r="51" spans="1:4" x14ac:dyDescent="0.25">
      <c r="A51" s="15">
        <v>7157</v>
      </c>
      <c r="B51" t="s">
        <v>361</v>
      </c>
      <c r="C51" t="s">
        <v>308</v>
      </c>
      <c r="D51" t="str">
        <f t="shared" si="2"/>
        <v>7155 - Avfall med bromerte flammehemmere</v>
      </c>
    </row>
    <row r="52" spans="1:4" x14ac:dyDescent="0.25">
      <c r="A52" s="15">
        <v>7158</v>
      </c>
      <c r="B52" t="s">
        <v>362</v>
      </c>
      <c r="C52" t="s">
        <v>309</v>
      </c>
      <c r="D52" t="str">
        <f t="shared" si="2"/>
        <v>7156 - Avfall med ftalater</v>
      </c>
    </row>
    <row r="53" spans="1:4" x14ac:dyDescent="0.25">
      <c r="A53" s="15">
        <v>7159</v>
      </c>
      <c r="B53" t="s">
        <v>363</v>
      </c>
      <c r="C53" t="s">
        <v>149</v>
      </c>
      <c r="D53" t="str">
        <f t="shared" si="2"/>
        <v>7157 - Kassert isolasjon med miljøskadelige blåsemidler som KFK og HKFK</v>
      </c>
    </row>
    <row r="54" spans="1:4" x14ac:dyDescent="0.25">
      <c r="A54" s="15">
        <v>7165</v>
      </c>
      <c r="B54" t="s">
        <v>364</v>
      </c>
      <c r="C54" t="s">
        <v>274</v>
      </c>
      <c r="D54" t="str">
        <f t="shared" si="2"/>
        <v>7158 - Klorparafinholdige isolerglassruter</v>
      </c>
    </row>
    <row r="55" spans="1:4" x14ac:dyDescent="0.25">
      <c r="A55" s="15">
        <v>7210</v>
      </c>
      <c r="B55" t="s">
        <v>365</v>
      </c>
      <c r="C55" t="s">
        <v>150</v>
      </c>
      <c r="D55" t="str">
        <f t="shared" si="2"/>
        <v>7159 - Klorparafinholdig avfall</v>
      </c>
    </row>
    <row r="56" spans="1:4" x14ac:dyDescent="0.25">
      <c r="A56" s="15">
        <v>7211</v>
      </c>
      <c r="B56" t="s">
        <v>366</v>
      </c>
      <c r="C56" t="s">
        <v>310</v>
      </c>
      <c r="D56" t="str">
        <f t="shared" si="2"/>
        <v>7165 - Prosessvann, vaskevann</v>
      </c>
    </row>
    <row r="57" spans="1:4" x14ac:dyDescent="0.25">
      <c r="A57" s="15">
        <v>7220</v>
      </c>
      <c r="B57" t="s">
        <v>367</v>
      </c>
      <c r="C57" t="s">
        <v>151</v>
      </c>
      <c r="D57" t="str">
        <f t="shared" si="2"/>
        <v>7210 - PCB- og PCT-holdig avfall</v>
      </c>
    </row>
    <row r="58" spans="1:4" x14ac:dyDescent="0.25">
      <c r="A58" s="15">
        <v>7230</v>
      </c>
      <c r="B58" t="s">
        <v>368</v>
      </c>
      <c r="C58" t="s">
        <v>152</v>
      </c>
      <c r="D58" t="str">
        <f t="shared" si="2"/>
        <v>7211 - PCB-holdige isolerglassruter</v>
      </c>
    </row>
    <row r="59" spans="1:4" x14ac:dyDescent="0.25">
      <c r="A59" s="15">
        <v>7240</v>
      </c>
      <c r="B59" t="s">
        <v>369</v>
      </c>
      <c r="C59" t="s">
        <v>153</v>
      </c>
      <c r="D59" t="str">
        <f t="shared" si="2"/>
        <v>7220 - Fotokjemikalier</v>
      </c>
    </row>
    <row r="60" spans="1:4" x14ac:dyDescent="0.25">
      <c r="A60" s="15">
        <v>7250</v>
      </c>
      <c r="B60" t="s">
        <v>370</v>
      </c>
      <c r="C60" t="s">
        <v>154</v>
      </c>
      <c r="D60" t="str">
        <f t="shared" si="2"/>
        <v>7230 - Halon</v>
      </c>
    </row>
    <row r="61" spans="1:4" x14ac:dyDescent="0.25">
      <c r="A61" s="15">
        <v>7261</v>
      </c>
      <c r="B61" t="s">
        <v>371</v>
      </c>
      <c r="C61" t="s">
        <v>155</v>
      </c>
      <c r="D61" t="str">
        <f t="shared" si="2"/>
        <v>7240 - KFK</v>
      </c>
    </row>
    <row r="62" spans="1:4" x14ac:dyDescent="0.25">
      <c r="D62" t="str">
        <f t="shared" si="2"/>
        <v>7250 - Asbest</v>
      </c>
    </row>
    <row r="63" spans="1:4" x14ac:dyDescent="0.25">
      <c r="D63" t="str">
        <f t="shared" si="2"/>
        <v>7261 - Gasser i trykkbeholdere</v>
      </c>
    </row>
  </sheetData>
  <phoneticPr fontId="2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025CAAB3E97C4CA78AA3DB5675E5EC" ma:contentTypeVersion="16" ma:contentTypeDescription="Opprett et nytt dokument." ma:contentTypeScope="" ma:versionID="ae23c674231a20b046f6275c536aeae7">
  <xsd:schema xmlns:xsd="http://www.w3.org/2001/XMLSchema" xmlns:xs="http://www.w3.org/2001/XMLSchema" xmlns:p="http://schemas.microsoft.com/office/2006/metadata/properties" xmlns:ns2="2f29908f-7ecf-4107-8e82-8cf3c73c2624" xmlns:ns3="8ca3c102-990f-484f-81fb-83f8bf509c83" targetNamespace="http://schemas.microsoft.com/office/2006/metadata/properties" ma:root="true" ma:fieldsID="912b7dfddb79603d7ebe8d41c06a1d5e" ns2:_="" ns3:_="">
    <xsd:import namespace="2f29908f-7ecf-4107-8e82-8cf3c73c2624"/>
    <xsd:import namespace="8ca3c102-990f-484f-81fb-83f8bf509c83"/>
    <xsd:element name="properties">
      <xsd:complexType>
        <xsd:sequence>
          <xsd:element name="documentManagement">
            <xsd:complexType>
              <xsd:all>
                <xsd:element ref="ns2:MediaServiceMetadata" minOccurs="0"/>
                <xsd:element ref="ns2:MediaServiceFastMetadata" minOccurs="0"/>
                <xsd:element ref="ns2:Dato"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P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9908f-7ecf-4107-8e82-8cf3c73c2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o" ma:index="10" nillable="true" ma:displayName="Dato" ma:format="DateTime" ma:internalName="Dato">
      <xsd:simpleType>
        <xsd:restriction base="dms:DateTim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0ce0dab0-675e-4e26-a66d-4a4c4802cb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Godkjenningsstatus" ma:internalName="Godkjenningsstatus">
      <xsd:simpleType>
        <xsd:restriction base="dms:Text"/>
      </xsd:simpleType>
    </xsd:element>
    <xsd:element name="Preview" ma:index="23" nillable="true" ma:displayName="Preview" ma:format="Thumbnail" ma:internalName="Preview">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a3c102-990f-484f-81fb-83f8bf509c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993daa-672e-4719-a1c9-eaa0d3c22e7a}" ma:internalName="TaxCatchAll" ma:showField="CatchAllData" ma:web="8ca3c102-990f-484f-81fb-83f8bf509c8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a3c102-990f-484f-81fb-83f8bf509c83" xsi:nil="true"/>
    <lcf76f155ced4ddcb4097134ff3c332f xmlns="2f29908f-7ecf-4107-8e82-8cf3c73c2624">
      <Terms xmlns="http://schemas.microsoft.com/office/infopath/2007/PartnerControls"/>
    </lcf76f155ced4ddcb4097134ff3c332f>
    <Dato xmlns="2f29908f-7ecf-4107-8e82-8cf3c73c2624" xsi:nil="true"/>
    <Preview xmlns="2f29908f-7ecf-4107-8e82-8cf3c73c2624" xsi:nil="true"/>
    <_Flow_SignoffStatus xmlns="2f29908f-7ecf-4107-8e82-8cf3c73c2624" xsi:nil="true"/>
  </documentManagement>
</p:properties>
</file>

<file path=customXml/itemProps1.xml><?xml version="1.0" encoding="utf-8"?>
<ds:datastoreItem xmlns:ds="http://schemas.openxmlformats.org/officeDocument/2006/customXml" ds:itemID="{172BAC84-AB1C-4A5C-AF23-6CDFF14B5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9908f-7ecf-4107-8e82-8cf3c73c2624"/>
    <ds:schemaRef ds:uri="8ca3c102-990f-484f-81fb-83f8bf509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3A8F64-8A4A-4A07-82D1-9619EC0A9300}">
  <ds:schemaRefs>
    <ds:schemaRef ds:uri="http://schemas.microsoft.com/sharepoint/v3/contenttype/forms"/>
  </ds:schemaRefs>
</ds:datastoreItem>
</file>

<file path=customXml/itemProps3.xml><?xml version="1.0" encoding="utf-8"?>
<ds:datastoreItem xmlns:ds="http://schemas.openxmlformats.org/officeDocument/2006/customXml" ds:itemID="{BCC4E5A7-D30C-4351-A347-10A8AD2C5B2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52da10d-b8ec-446b-8f64-9ea1712bf5d0"/>
    <ds:schemaRef ds:uri="http://purl.org/dc/terms/"/>
    <ds:schemaRef ds:uri="69d1de89-48f9-4faa-be42-4e74e6e2204b"/>
    <ds:schemaRef ds:uri="http://www.w3.org/XML/1998/namespace"/>
    <ds:schemaRef ds:uri="http://purl.org/dc/dcmitype/"/>
    <ds:schemaRef ds:uri="8ca3c102-990f-484f-81fb-83f8bf509c83"/>
    <ds:schemaRef ds:uri="2f29908f-7ecf-4107-8e82-8cf3c73c2624"/>
  </ds:schemaRefs>
</ds:datastoreItem>
</file>

<file path=docMetadata/LabelInfo.xml><?xml version="1.0" encoding="utf-8"?>
<clbl:labelList xmlns:clbl="http://schemas.microsoft.com/office/2020/mipLabelMetadata">
  <clbl:label id="{f999e2e9-5aa8-467f-9eca-df0d6c4eaf13}" enabled="0" method="" siteId="{f999e2e9-5aa8-467f-9eca-df0d6c4eaf1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7</vt:i4>
      </vt:variant>
    </vt:vector>
  </HeadingPairs>
  <TitlesOfParts>
    <vt:vector size="17" baseType="lpstr">
      <vt:lpstr>Om regnearket</vt:lpstr>
      <vt:lpstr>H-Helsefare</vt:lpstr>
      <vt:lpstr>P-Fysiske farer</vt:lpstr>
      <vt:lpstr>E-Miljøfarer</vt:lpstr>
      <vt:lpstr>O-Andre farer</vt:lpstr>
      <vt:lpstr>konverteringstabell</vt:lpstr>
      <vt:lpstr>Klass. etter avfallstoffnummer</vt:lpstr>
      <vt:lpstr>Ved 1 Del 1 Farlige kjem.</vt:lpstr>
      <vt:lpstr>Ved 1 Del 2 Spesifiserte kjem.</vt:lpstr>
      <vt:lpstr>Avfallsstoffummer</vt:lpstr>
      <vt:lpstr>Andre_grenser</vt:lpstr>
      <vt:lpstr>Fysiske_grenser</vt:lpstr>
      <vt:lpstr>Helse_grenser</vt:lpstr>
      <vt:lpstr>Miljø_grenser</vt:lpstr>
      <vt:lpstr>konverteringstabell!Utskriftsområde</vt:lpstr>
      <vt:lpstr>Ved_1_del_2_Spesifiserte</vt:lpstr>
      <vt:lpstr>Velge_avfallsstoffnummer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Kristiansen</dc:creator>
  <cp:lastModifiedBy>Magnussen, Henriette</cp:lastModifiedBy>
  <cp:lastPrinted>2019-02-13T14:19:34Z</cp:lastPrinted>
  <dcterms:created xsi:type="dcterms:W3CDTF">2019-01-07T14:26:27Z</dcterms:created>
  <dcterms:modified xsi:type="dcterms:W3CDTF">2025-04-07T08:13:38Z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0x010100C3025CAAB3E97C4CA78AA3DB5675E5EC</vt:lpwstr>
  </property>
  <property fmtid="{D5CDD505-2E9C-101B-9397-08002B2CF9AE}" pid="3" name="MediaServiceImageTags">
    <vt:lpwstr/>
  </property>
</Properties>
</file>