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sbno-my.sharepoint.com/personal/kristine_aarvold_dsb_no/Documents/AAKR (hkuser.dsb.nobrukere$)/DLE/Instruks 2023/"/>
    </mc:Choice>
  </mc:AlternateContent>
  <xr:revisionPtr revIDLastSave="4" documentId="10_ncr:8000_{72C12981-2B8E-41C3-9902-F8705E9EAFF5}" xr6:coauthVersionLast="47" xr6:coauthVersionMax="47" xr10:uidLastSave="{7F3501B4-E06E-4D6F-9AED-D178AFE60DFC}"/>
  <bookViews>
    <workbookView xWindow="-120" yWindow="-120" windowWidth="29040" windowHeight="17640" tabRatio="760" xr2:uid="{00000000-000D-0000-FFFF-FFFF00000000}"/>
  </bookViews>
  <sheets>
    <sheet name="Plan og rapport" sheetId="1" r:id="rId1"/>
    <sheet name="Antall el-entreprenører" sheetId="2" r:id="rId2"/>
    <sheet name="Prosjekter" sheetId="5" r:id="rId3"/>
    <sheet name="Bruksanvisning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J55" i="1"/>
  <c r="J18" i="1" l="1"/>
  <c r="D20" i="1" l="1"/>
  <c r="H10" i="2" l="1"/>
  <c r="Q39" i="1"/>
  <c r="D18" i="1" l="1"/>
  <c r="D34" i="1" l="1"/>
  <c r="J34" i="1" s="1"/>
  <c r="F41" i="5"/>
  <c r="F31" i="5"/>
  <c r="D10" i="1" l="1"/>
  <c r="L15" i="1" s="1"/>
  <c r="L46" i="1" l="1"/>
  <c r="L47" i="1"/>
  <c r="L48" i="1"/>
  <c r="L49" i="1"/>
  <c r="L4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6" i="1"/>
  <c r="H13" i="2" l="1"/>
  <c r="C37" i="5"/>
  <c r="C38" i="5"/>
  <c r="C39" i="5"/>
  <c r="C40" i="5"/>
  <c r="C36" i="5"/>
  <c r="F14" i="2"/>
  <c r="H15" i="2" s="1"/>
  <c r="E39" i="5" l="1"/>
  <c r="E36" i="5"/>
  <c r="E37" i="5"/>
  <c r="E38" i="5"/>
  <c r="E40" i="5"/>
  <c r="C41" i="5"/>
  <c r="K50" i="1"/>
  <c r="M47" i="1"/>
  <c r="M48" i="1"/>
  <c r="M49" i="1"/>
  <c r="M46" i="1"/>
  <c r="M45" i="1"/>
  <c r="M55" i="1"/>
  <c r="M54" i="1"/>
  <c r="C56" i="1"/>
  <c r="J56" i="1" s="1"/>
  <c r="M56" i="1" s="1"/>
  <c r="U56" i="1" s="1"/>
  <c r="V56" i="1" s="1"/>
  <c r="H6" i="2"/>
  <c r="C53" i="1" s="1"/>
  <c r="J53" i="1" s="1"/>
  <c r="D8" i="2"/>
  <c r="E8" i="2"/>
  <c r="F8" i="2"/>
  <c r="C8" i="2"/>
  <c r="D9" i="2"/>
  <c r="E9" i="2"/>
  <c r="F9" i="2"/>
  <c r="C9" i="2"/>
  <c r="H8" i="2" l="1"/>
  <c r="M53" i="1" s="1"/>
  <c r="E41" i="5"/>
  <c r="H39" i="1"/>
  <c r="J26" i="1"/>
  <c r="J16" i="1"/>
  <c r="C8" i="5" s="1"/>
  <c r="J17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5" i="1"/>
  <c r="J36" i="1"/>
  <c r="J37" i="1"/>
  <c r="J38" i="1"/>
  <c r="J50" i="1"/>
  <c r="O39" i="1"/>
  <c r="K39" i="1"/>
  <c r="R39" i="1"/>
  <c r="S39" i="1"/>
  <c r="M36" i="1" l="1"/>
  <c r="C28" i="5"/>
  <c r="E28" i="5" s="1"/>
  <c r="M31" i="1"/>
  <c r="C23" i="5"/>
  <c r="E23" i="5" s="1"/>
  <c r="M22" i="1"/>
  <c r="C14" i="5"/>
  <c r="E14" i="5" s="1"/>
  <c r="M17" i="1"/>
  <c r="U17" i="1" s="1"/>
  <c r="C9" i="5"/>
  <c r="E9" i="5" s="1"/>
  <c r="M38" i="1"/>
  <c r="C30" i="5"/>
  <c r="E30" i="5" s="1"/>
  <c r="M33" i="1"/>
  <c r="C25" i="5"/>
  <c r="E25" i="5" s="1"/>
  <c r="M29" i="1"/>
  <c r="C21" i="5"/>
  <c r="E21" i="5" s="1"/>
  <c r="M24" i="1"/>
  <c r="C16" i="5"/>
  <c r="E16" i="5" s="1"/>
  <c r="M20" i="1"/>
  <c r="C12" i="5"/>
  <c r="E12" i="5" s="1"/>
  <c r="M27" i="1"/>
  <c r="C19" i="5"/>
  <c r="E19" i="5" s="1"/>
  <c r="M35" i="1"/>
  <c r="C27" i="5"/>
  <c r="E27" i="5" s="1"/>
  <c r="M30" i="1"/>
  <c r="C22" i="5"/>
  <c r="E22" i="5" s="1"/>
  <c r="M25" i="1"/>
  <c r="C17" i="5"/>
  <c r="E17" i="5" s="1"/>
  <c r="M21" i="1"/>
  <c r="C13" i="5"/>
  <c r="E13" i="5" s="1"/>
  <c r="M37" i="1"/>
  <c r="C29" i="5"/>
  <c r="E29" i="5" s="1"/>
  <c r="M32" i="1"/>
  <c r="C24" i="5"/>
  <c r="E24" i="5" s="1"/>
  <c r="M28" i="1"/>
  <c r="C20" i="5"/>
  <c r="E20" i="5" s="1"/>
  <c r="M23" i="1"/>
  <c r="C15" i="5"/>
  <c r="E15" i="5" s="1"/>
  <c r="M19" i="1"/>
  <c r="C11" i="5"/>
  <c r="E11" i="5" s="1"/>
  <c r="M26" i="1"/>
  <c r="C18" i="5"/>
  <c r="E18" i="5" s="1"/>
  <c r="M16" i="1"/>
  <c r="U16" i="1" s="1"/>
  <c r="P39" i="1"/>
  <c r="E8" i="5" l="1"/>
  <c r="F37" i="1"/>
  <c r="F35" i="1"/>
  <c r="E33" i="1"/>
  <c r="M57" i="1" l="1"/>
  <c r="U57" i="1" s="1"/>
  <c r="U55" i="1"/>
  <c r="U54" i="1"/>
  <c r="U46" i="1" l="1"/>
  <c r="U47" i="1"/>
  <c r="U48" i="1"/>
  <c r="U49" i="1"/>
  <c r="U45" i="1"/>
  <c r="R50" i="1" l="1"/>
  <c r="M50" i="1"/>
  <c r="D23" i="1" l="1"/>
  <c r="V57" i="1" l="1"/>
  <c r="V46" i="1"/>
  <c r="V47" i="1"/>
  <c r="V48" i="1"/>
  <c r="V49" i="1"/>
  <c r="V45" i="1"/>
  <c r="H16" i="2" l="1"/>
  <c r="D19" i="1"/>
  <c r="D21" i="1"/>
  <c r="D22" i="1"/>
  <c r="D24" i="1"/>
  <c r="D25" i="1"/>
  <c r="D26" i="1"/>
  <c r="D27" i="1"/>
  <c r="D28" i="1"/>
  <c r="D29" i="1"/>
  <c r="D30" i="1"/>
  <c r="F16" i="1"/>
  <c r="F38" i="1"/>
  <c r="E36" i="1"/>
  <c r="F32" i="1"/>
  <c r="E31" i="1"/>
  <c r="G17" i="1"/>
  <c r="V55" i="1" l="1"/>
  <c r="V54" i="1"/>
  <c r="G39" i="1"/>
  <c r="U20" i="1" l="1"/>
  <c r="V20" i="1" s="1"/>
  <c r="U28" i="1"/>
  <c r="V28" i="1" s="1"/>
  <c r="U24" i="1"/>
  <c r="V24" i="1" s="1"/>
  <c r="U30" i="1"/>
  <c r="V30" i="1" s="1"/>
  <c r="U19" i="1"/>
  <c r="V19" i="1" s="1"/>
  <c r="U25" i="1"/>
  <c r="V25" i="1" s="1"/>
  <c r="U29" i="1"/>
  <c r="V29" i="1" s="1"/>
  <c r="U21" i="1"/>
  <c r="V21" i="1" s="1"/>
  <c r="U26" i="1"/>
  <c r="V26" i="1" s="1"/>
  <c r="U22" i="1"/>
  <c r="V22" i="1" s="1"/>
  <c r="U23" i="1"/>
  <c r="V23" i="1" s="1"/>
  <c r="U27" i="1"/>
  <c r="V27" i="1" s="1"/>
  <c r="H9" i="2"/>
  <c r="H18" i="2" s="1"/>
  <c r="O15" i="1" l="1"/>
  <c r="O40" i="1" s="1"/>
  <c r="M40" i="1"/>
  <c r="U53" i="1"/>
  <c r="V53" i="1" s="1"/>
  <c r="U31" i="1"/>
  <c r="V31" i="1" s="1"/>
  <c r="V16" i="1"/>
  <c r="V17" i="1"/>
  <c r="Q15" i="1" l="1"/>
  <c r="U32" i="1"/>
  <c r="V32" i="1" s="1"/>
  <c r="U33" i="1"/>
  <c r="V33" i="1" s="1"/>
  <c r="M18" i="1" l="1"/>
  <c r="U18" i="1" s="1"/>
  <c r="V18" i="1" s="1"/>
  <c r="C10" i="5"/>
  <c r="E10" i="5" s="1"/>
  <c r="U35" i="1"/>
  <c r="V35" i="1" s="1"/>
  <c r="U36" i="1" l="1"/>
  <c r="V36" i="1" s="1"/>
  <c r="U37" i="1" l="1"/>
  <c r="V37" i="1" s="1"/>
  <c r="U38" i="1" l="1"/>
  <c r="C39" i="1"/>
  <c r="F39" i="1"/>
  <c r="V38" i="1" l="1"/>
  <c r="E39" i="1"/>
  <c r="D39" i="1" l="1"/>
  <c r="M34" i="1" l="1"/>
  <c r="M39" i="1" s="1"/>
  <c r="M42" i="1" s="1"/>
  <c r="C26" i="5"/>
  <c r="J39" i="1"/>
  <c r="E26" i="5" l="1"/>
  <c r="E31" i="5" s="1"/>
  <c r="C31" i="5"/>
  <c r="U34" i="1"/>
  <c r="V34" i="1" l="1"/>
  <c r="U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Marius Wormnæs</author>
    <author>Remvang Frode</author>
    <author>Wormnæs, Marius</author>
    <author>Marius Wormnæs</author>
    <author>Roy Halvorsen</author>
    <author>Torkildsen Annette</author>
  </authors>
  <commentList>
    <comment ref="D10" authorId="0" shapeId="0" xr:uid="{00000000-0006-0000-0000-000001000000}">
      <text>
        <r>
          <rPr>
            <sz val="16"/>
            <color indexed="81"/>
            <rFont val="Tahoma"/>
            <family val="2"/>
          </rPr>
          <t>Denne indikerer om det er angitt fratrekk av ressurser i tabellen på arket "Prosjekter".</t>
        </r>
      </text>
    </comment>
    <comment ref="L13" authorId="0" shapeId="0" xr:uid="{00000000-0006-0000-0000-000002000000}">
      <text>
        <r>
          <rPr>
            <sz val="16"/>
            <color indexed="81"/>
            <rFont val="Tahoma"/>
            <family val="2"/>
          </rPr>
          <t>Tallene i denne kolonnen kommer fra arket "Prosjekter".</t>
        </r>
      </text>
    </comment>
    <comment ref="M13" authorId="1" shapeId="0" xr:uid="{00000000-0006-0000-0000-000003000000}">
      <text>
        <r>
          <rPr>
            <sz val="16"/>
            <color indexed="81"/>
            <rFont val="Tahoma"/>
            <family val="2"/>
          </rPr>
          <t>Her summeres alle tilsynsobjekter med restansen fra foregående år.
Dette utgjør årets totale planlagte tilsynsaktivitet for DLE.</t>
        </r>
      </text>
    </comment>
    <comment ref="Q13" authorId="2" shapeId="0" xr:uid="{00000000-0006-0000-0000-000004000000}">
      <text>
        <r>
          <rPr>
            <sz val="14"/>
            <color indexed="81"/>
            <rFont val="Tahoma"/>
            <family val="2"/>
          </rPr>
          <t>Byggeplasskontroller kan fordeles på de ulike resultatområdene, men det er ikke nødvendig.</t>
        </r>
      </text>
    </comment>
    <comment ref="C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 Marius Wormnæs:</t>
        </r>
        <r>
          <rPr>
            <sz val="9"/>
            <color indexed="81"/>
            <rFont val="Tahoma"/>
            <family val="2"/>
          </rPr>
          <t xml:space="preserve">
Dette er antallet ved begynnelsen av året</t>
        </r>
      </text>
    </comment>
    <comment ref="O14" authorId="0" shapeId="0" xr:uid="{00000000-0006-0000-0000-000006000000}">
      <text>
        <r>
          <rPr>
            <sz val="16"/>
            <color indexed="81"/>
            <rFont val="Tahoma"/>
            <family val="2"/>
          </rPr>
          <t>Fordeling av utførte tilsyn gjøres på bakgrunn av risikovurdering.</t>
        </r>
      </text>
    </comment>
    <comment ref="D15" authorId="3" shapeId="0" xr:uid="{00000000-0006-0000-0000-000007000000}">
      <text>
        <r>
          <rPr>
            <sz val="16"/>
            <color indexed="81"/>
            <rFont val="Tahoma"/>
            <family val="2"/>
          </rPr>
          <t>Tilsynsobjekter som befinner seg i verneverdige bygninger skal settes i RG 1.</t>
        </r>
      </text>
    </comment>
    <comment ref="L15" authorId="0" shapeId="0" xr:uid="{00000000-0006-0000-0000-000008000000}">
      <text>
        <r>
          <rPr>
            <sz val="16"/>
            <color indexed="81"/>
            <rFont val="Tahoma"/>
            <family val="2"/>
          </rPr>
          <t>Denne indikerer om det er angitt fratrekk av ressurser i tabellen på arket "Prosjekter".</t>
        </r>
      </text>
    </comment>
    <comment ref="O15" authorId="4" shapeId="0" xr:uid="{00000000-0006-0000-0000-000009000000}">
      <text>
        <r>
          <rPr>
            <sz val="16"/>
            <color indexed="81"/>
            <rFont val="Tahoma"/>
            <family val="2"/>
          </rPr>
          <t xml:space="preserve">Dette tallet kommer fra entreprenøroversikten på ark 2. </t>
        </r>
      </text>
    </comment>
    <comment ref="Q15" authorId="2" shapeId="0" xr:uid="{00000000-0006-0000-0000-00000A000000}">
      <text>
        <r>
          <rPr>
            <sz val="14"/>
            <color indexed="81"/>
            <rFont val="Tahoma"/>
            <family val="2"/>
          </rPr>
          <t>Dette er 20 % av antall nyanlegg i celle O15.</t>
        </r>
      </text>
    </comment>
    <comment ref="B16" authorId="4" shapeId="0" xr:uid="{00000000-0006-0000-0000-00000B000000}">
      <text>
        <r>
          <rPr>
            <sz val="16"/>
            <color indexed="81"/>
            <rFont val="Tahoma"/>
            <family val="2"/>
          </rPr>
          <t>Leiligheter i boligblokker skal plasseres her.</t>
        </r>
      </text>
    </comment>
    <comment ref="D16" authorId="3" shapeId="0" xr:uid="{00000000-0006-0000-0000-00000C000000}">
      <text>
        <r>
          <rPr>
            <sz val="16"/>
            <color indexed="81"/>
            <rFont val="Tahoma"/>
            <family val="2"/>
          </rPr>
          <t>Boenheter som har særlig høy risiko, f.eks i verneverdige bygg, plasseres i RG 1.
20% av disse objektene skal underlegges tilsyn hvert år.</t>
        </r>
      </text>
    </comment>
    <comment ref="B28" authorId="4" shapeId="0" xr:uid="{00000000-0006-0000-0000-00000D000000}">
      <text>
        <r>
          <rPr>
            <sz val="16"/>
            <color indexed="81"/>
            <rFont val="Tahoma"/>
            <family val="2"/>
          </rPr>
          <t xml:space="preserve">Fellesanlegg i verneverdige bygg føres her.
Egne tilsynsobjekter i disse bygningene, f.eks boenheter eller restauranter, skal føres inn i sine respektive resultatområder med RG 1.
</t>
        </r>
      </text>
    </comment>
    <comment ref="B34" authorId="0" shapeId="0" xr:uid="{00000000-0006-0000-0000-00000E000000}">
      <text>
        <r>
          <rPr>
            <sz val="16"/>
            <color indexed="81"/>
            <rFont val="Tahoma"/>
            <family val="2"/>
          </rPr>
          <t>Disse skal fordeles mellom RG 1 og RG 3 avhengig av aktivitet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 xr:uid="{00000000-0006-0000-0000-00000F000000}">
      <text>
        <r>
          <rPr>
            <sz val="16"/>
            <color indexed="81"/>
            <rFont val="Tahoma"/>
            <family val="2"/>
          </rPr>
          <t xml:space="preserve">Antall driftsbygninger </t>
        </r>
        <r>
          <rPr>
            <b/>
            <sz val="16"/>
            <color indexed="81"/>
            <rFont val="Tahoma"/>
            <family val="2"/>
          </rPr>
          <t>uten</t>
        </r>
        <r>
          <rPr>
            <sz val="16"/>
            <color indexed="81"/>
            <rFont val="Tahoma"/>
            <family val="2"/>
          </rPr>
          <t xml:space="preserve"> risikoaktivitet føres inn her</t>
        </r>
      </text>
    </comment>
    <comment ref="B35" authorId="4" shapeId="0" xr:uid="{00000000-0006-0000-0000-000010000000}">
      <text>
        <r>
          <rPr>
            <sz val="16"/>
            <color indexed="81"/>
            <rFont val="Tahoma"/>
            <family val="2"/>
          </rPr>
          <t>SSB: Over 4 boenheter.
Verneverdige bygninger føres i rad 28.</t>
        </r>
      </text>
    </comment>
    <comment ref="B36" authorId="4" shapeId="0" xr:uid="{00000000-0006-0000-0000-000011000000}">
      <text>
        <r>
          <rPr>
            <sz val="16"/>
            <color indexed="81"/>
            <rFont val="Tahoma"/>
            <family val="2"/>
          </rPr>
          <t>Produksjon og bearbeiding av produkter.</t>
        </r>
      </text>
    </comment>
    <comment ref="M40" authorId="4" shapeId="0" xr:uid="{00000000-0006-0000-0000-000012000000}">
      <text>
        <r>
          <rPr>
            <sz val="16"/>
            <color indexed="81"/>
            <rFont val="Tahoma"/>
            <family val="2"/>
          </rPr>
          <t xml:space="preserve">Dette tallet kommer fra entreprenøroversikten på ark 2. 
</t>
        </r>
      </text>
    </comment>
    <comment ref="O40" authorId="0" shapeId="0" xr:uid="{00000000-0006-0000-0000-000013000000}">
      <text>
        <r>
          <rPr>
            <sz val="16"/>
            <color indexed="81"/>
            <rFont val="Tahoma"/>
            <family val="2"/>
          </rPr>
          <t>Har minimum antall nyanleggskontroller blitt utført?</t>
        </r>
      </text>
    </comment>
    <comment ref="J44" authorId="0" shapeId="0" xr:uid="{00000000-0006-0000-0000-000014000000}">
      <text>
        <r>
          <rPr>
            <sz val="16"/>
            <color indexed="81"/>
            <rFont val="Tahoma"/>
            <family val="2"/>
          </rPr>
          <t>Fylles inn manuelt</t>
        </r>
      </text>
    </comment>
    <comment ref="L44" authorId="0" shapeId="0" xr:uid="{00000000-0006-0000-0000-000015000000}">
      <text>
        <r>
          <rPr>
            <sz val="16"/>
            <color indexed="81"/>
            <rFont val="Tahoma"/>
            <family val="2"/>
          </rPr>
          <t>Tallene i denne kolonnen kommer fra arket "Prosjekter".</t>
        </r>
      </text>
    </comment>
    <comment ref="C53" authorId="4" shapeId="0" xr:uid="{00000000-0006-0000-0000-000016000000}">
      <text>
        <r>
          <rPr>
            <sz val="16"/>
            <color indexed="81"/>
            <rFont val="Tahoma"/>
            <family val="2"/>
          </rPr>
          <t>Dette tallet kommer fra oversikten på ark 2.  
Oppfølging av nye el-entreprenører skal skje i hht. instruks.</t>
        </r>
      </text>
    </comment>
    <comment ref="C56" authorId="0" shapeId="0" xr:uid="{00000000-0006-0000-0000-000017000000}">
      <text>
        <r>
          <rPr>
            <sz val="16"/>
            <color indexed="81"/>
            <rFont val="Tahoma"/>
            <family val="2"/>
          </rPr>
          <t>Dette tallet kommer fra oversikten på ark 2.  
Oppfølging av nye el-entreprenører skal skje i hht. instruks.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7" authorId="5" shapeId="0" xr:uid="{00000000-0006-0000-0000-000018000000}">
      <text>
        <r>
          <rPr>
            <sz val="16"/>
            <color indexed="81"/>
            <rFont val="Tahoma"/>
            <family val="2"/>
          </rPr>
          <t xml:space="preserve">Oppgis i avtalt timeverk. </t>
        </r>
      </text>
    </comment>
    <comment ref="C60" authorId="4" shapeId="0" xr:uid="{00000000-0006-0000-0000-000019000000}">
      <text>
        <r>
          <rPr>
            <sz val="16"/>
            <color indexed="81"/>
            <rFont val="Tahoma"/>
            <family val="2"/>
          </rPr>
          <t>Oppgis i antall anmeldelser</t>
        </r>
      </text>
    </comment>
    <comment ref="C61" authorId="4" shapeId="0" xr:uid="{00000000-0006-0000-0000-00001A000000}">
      <text>
        <r>
          <rPr>
            <sz val="16"/>
            <color indexed="81"/>
            <rFont val="Tahoma"/>
            <family val="2"/>
          </rPr>
          <t>Oppgis i antall frakoblinger</t>
        </r>
      </text>
    </comment>
    <comment ref="C62" authorId="4" shapeId="0" xr:uid="{00000000-0006-0000-0000-00001B000000}">
      <text>
        <r>
          <rPr>
            <sz val="16"/>
            <color indexed="81"/>
            <rFont val="Tahoma"/>
            <family val="2"/>
          </rPr>
          <t>Oppgis i antall brannutredninger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Marius Wormnæs</author>
  </authors>
  <commentList>
    <comment ref="D7" authorId="0" shapeId="0" xr:uid="{00000000-0006-0000-0200-000001000000}">
      <text>
        <r>
          <rPr>
            <sz val="16"/>
            <color indexed="81"/>
            <rFont val="Tahoma"/>
            <family val="2"/>
          </rPr>
          <t>Denne kolonnen fylles ut etter at prosjektet er godkjent av DSB.</t>
        </r>
      </text>
    </comment>
    <comment ref="F7" authorId="0" shapeId="0" xr:uid="{00000000-0006-0000-0200-000002000000}">
      <text>
        <r>
          <rPr>
            <sz val="16"/>
            <color indexed="81"/>
            <rFont val="Tahoma"/>
            <family val="2"/>
          </rPr>
          <t>Her skal DLE fylle inn antatt antall månedsverk som fratrekket i tilsynene tilsvarer. Disse månedsverkene skal brukes på de godkjente prosjektene.</t>
        </r>
      </text>
    </comment>
    <comment ref="D35" authorId="0" shapeId="0" xr:uid="{00000000-0006-0000-0200-000003000000}">
      <text>
        <r>
          <rPr>
            <sz val="16"/>
            <color indexed="81"/>
            <rFont val="Tahoma"/>
            <family val="2"/>
          </rPr>
          <t>Denne kolonnen fylles ut etter at prosjektet er godkjent av DSB.</t>
        </r>
      </text>
    </comment>
    <comment ref="F35" authorId="0" shapeId="0" xr:uid="{00000000-0006-0000-0200-000004000000}">
      <text>
        <r>
          <rPr>
            <sz val="16"/>
            <color indexed="81"/>
            <rFont val="Tahoma"/>
            <family val="2"/>
          </rPr>
          <t>Her skal DLE fylle inn antatt antall månedsverk som fratrekket i informasjon tilsvarer. Disse månedsverkene skal brukes på de godkjente prosjektene.</t>
        </r>
      </text>
    </comment>
  </commentList>
</comments>
</file>

<file path=xl/sharedStrings.xml><?xml version="1.0" encoding="utf-8"?>
<sst xmlns="http://schemas.openxmlformats.org/spreadsheetml/2006/main" count="193" uniqueCount="143">
  <si>
    <t>Bensinstasjoner</t>
  </si>
  <si>
    <t>0-10</t>
  </si>
  <si>
    <t>11-25</t>
  </si>
  <si>
    <t>26-100</t>
  </si>
  <si>
    <t>101 +</t>
  </si>
  <si>
    <t>Sykehus</t>
  </si>
  <si>
    <t>Helsesentre</t>
  </si>
  <si>
    <t>Restauranter / diskotek</t>
  </si>
  <si>
    <t>Hoteller</t>
  </si>
  <si>
    <t>Forsamlingslokaler</t>
  </si>
  <si>
    <t>Lakkeringsanlegg</t>
  </si>
  <si>
    <t>Andre anlegg i EX-område</t>
  </si>
  <si>
    <t>Campingplasser</t>
  </si>
  <si>
    <t>Bil / -mek. Verksteder</t>
  </si>
  <si>
    <t>Gatelysanlegg</t>
  </si>
  <si>
    <t>Idrettsanlegg</t>
  </si>
  <si>
    <t>Hytter</t>
  </si>
  <si>
    <t>Antall verifikasjoner</t>
  </si>
  <si>
    <t>Antall revisjoner</t>
  </si>
  <si>
    <t>Merknader</t>
  </si>
  <si>
    <t>Rådgivende / prosjekterende</t>
  </si>
  <si>
    <t>Utenlandske elektroentreprenører</t>
  </si>
  <si>
    <t>Anmeldelse politi</t>
  </si>
  <si>
    <t>Antall personer med inspektørfunksjon</t>
  </si>
  <si>
    <t>Antall månedsverk</t>
  </si>
  <si>
    <t>Dokumentert eller anslått ressurbruk i kr</t>
  </si>
  <si>
    <t>Elektroentreprenører</t>
  </si>
  <si>
    <t>Elektroreparatører</t>
  </si>
  <si>
    <t>IPA</t>
  </si>
  <si>
    <t>Beregningsgrunnlag</t>
  </si>
  <si>
    <t>Frakobling av anlegg / bekymringsmelding</t>
  </si>
  <si>
    <t>Industrivirksomhet</t>
  </si>
  <si>
    <t>Revisjon</t>
  </si>
  <si>
    <t>Anlegg og virksomheter</t>
  </si>
  <si>
    <t>Verifikasjon</t>
  </si>
  <si>
    <t>Tilsynstyper /aktivitet</t>
  </si>
  <si>
    <t>Utvalgte DLE utfører primært denne aktiviteten</t>
  </si>
  <si>
    <t>Fargekoder</t>
  </si>
  <si>
    <t>Ressursoversikt</t>
  </si>
  <si>
    <t>Virksomhetstilsyn</t>
  </si>
  <si>
    <t>Verneverdige bygninger</t>
  </si>
  <si>
    <t>Trebearbeidende industri</t>
  </si>
  <si>
    <t>RG 1</t>
  </si>
  <si>
    <t>RG 2</t>
  </si>
  <si>
    <t>RG 3</t>
  </si>
  <si>
    <t>RG 4</t>
  </si>
  <si>
    <t>Boligblokker (virksomhetstilsyn og fellesanlegg)</t>
  </si>
  <si>
    <t>NAVN PÅ DITT DLE</t>
  </si>
  <si>
    <t xml:space="preserve">Nyanlegg </t>
  </si>
  <si>
    <t>Antall forventede nyanlegg utført av installatører fra andre områder:</t>
  </si>
  <si>
    <t>Resultat og avvik</t>
  </si>
  <si>
    <t>Beregnet antall tilsyn på eksisterende anlegg og virksomheter</t>
  </si>
  <si>
    <t>Bolighus / leiligheter</t>
  </si>
  <si>
    <t>Avvik mellom planlagt og utført (negative tall er overproduksjon)</t>
  </si>
  <si>
    <t>Bistand brannutredning</t>
  </si>
  <si>
    <t>Utført</t>
  </si>
  <si>
    <t>Antall foregående år</t>
  </si>
  <si>
    <t>Ikke aktuelt</t>
  </si>
  <si>
    <t>Annen næringsvirksomhet / bygg</t>
  </si>
  <si>
    <t>Tilsynsobjekt / resultatområde</t>
  </si>
  <si>
    <t>Sum kolonner</t>
  </si>
  <si>
    <t>Ressurser avsettes basert på erfaring fra foregående år. Aktivitetene styres etter behov og beskrives i årsberetning.</t>
  </si>
  <si>
    <t>Diverse anlegg</t>
  </si>
  <si>
    <t>Sykehjem / aldershjem / helseinstitusjoner</t>
  </si>
  <si>
    <t>Antall målepunkter i DLEs område</t>
  </si>
  <si>
    <t>Ikke i en virksomhet</t>
  </si>
  <si>
    <t>35 % av disse skal revideres hvert år</t>
  </si>
  <si>
    <t>Driftsbygninger (med eller uten risikoaktivitet)</t>
  </si>
  <si>
    <t>Total sum:</t>
  </si>
  <si>
    <t>Barnehager / skoler</t>
  </si>
  <si>
    <t>Fordeling i riskogrupper</t>
  </si>
  <si>
    <t>Tilsyn med anlegg uten revisjon</t>
  </si>
  <si>
    <t xml:space="preserve"> Kontinuerlig oppdaterte risikovurderinger er grunnlag for endring av risikogruppe for objekter (ref ik-forskriften § 5). Skal begrunnes.</t>
  </si>
  <si>
    <t>Sum:</t>
  </si>
  <si>
    <t>NB! Alle nyanlegg utført av utenlandske virksomheter skal kontrolleres.</t>
  </si>
  <si>
    <t>Verifikasjoner pr. virksomhet</t>
  </si>
  <si>
    <t>Størrelse på virksomheten i antall ansatte</t>
  </si>
  <si>
    <t>Antall virksomheter av hver størrelse</t>
  </si>
  <si>
    <t>Norske elektroentreprenører</t>
  </si>
  <si>
    <t>Fratrekk av ressurser til prosjekt</t>
  </si>
  <si>
    <t>Informasjon</t>
  </si>
  <si>
    <t>Elektro-virksomheter</t>
  </si>
  <si>
    <t>Ren anleggskontroll</t>
  </si>
  <si>
    <t>Virksomhetstilsyn og kontroll av midlertidige anlegg</t>
  </si>
  <si>
    <t>Revisjon, brevkontroll og markedskontroll</t>
  </si>
  <si>
    <t>Planlagte aktiviteter</t>
  </si>
  <si>
    <t>Omsetning av elektrisk utstyr (markedskontroll)</t>
  </si>
  <si>
    <t>Planlagt antall timeverk</t>
  </si>
  <si>
    <t>Informasjonsaktivitet planlegges i antall timeverk</t>
  </si>
  <si>
    <t>Nyanlegg (0-1 år) og byggeplasskontroll</t>
  </si>
  <si>
    <t>Verifikasjoner totalt:</t>
  </si>
  <si>
    <t>Planlagt antall revisjoner</t>
  </si>
  <si>
    <t xml:space="preserve"> </t>
  </si>
  <si>
    <t>Oversikt over el-entreprenører</t>
  </si>
  <si>
    <t>Norske virksomheter med aktivitet i DLEs område</t>
  </si>
  <si>
    <t>Utenlandske virksomheter med aktivitet i DLEs område</t>
  </si>
  <si>
    <t>Antall tilsyn som er trukket fra</t>
  </si>
  <si>
    <t>Navn på prosjekt:</t>
  </si>
  <si>
    <t>Antall timeverk som er trukket fra</t>
  </si>
  <si>
    <t>Fratrekk i tilsynsvirksomhet</t>
  </si>
  <si>
    <t>Fratrekk i informasjonsvirksomhet</t>
  </si>
  <si>
    <t>Oversikt over prosjekter og ressurser</t>
  </si>
  <si>
    <t>Planlagt antall tilsyn</t>
  </si>
  <si>
    <t>Montørmøter</t>
  </si>
  <si>
    <t>Skoleundervisning</t>
  </si>
  <si>
    <t>Andre målgrupper</t>
  </si>
  <si>
    <t>Antall tilsynsobjekter</t>
  </si>
  <si>
    <t>Antall virksomheter</t>
  </si>
  <si>
    <r>
      <t xml:space="preserve">Restanse fra foregående år føres inn i denne kolonnen
</t>
    </r>
    <r>
      <rPr>
        <sz val="11"/>
        <color rgb="FFFF0000"/>
        <rFont val="Calibri"/>
        <family val="2"/>
        <scheme val="minor"/>
      </rPr>
      <t>(maks +/- 5 % pr resultatområde)</t>
    </r>
  </si>
  <si>
    <t>Restanse fra foregående år</t>
  </si>
  <si>
    <t>Som utgangspunkt skal følgende andel av objektene i hver risikogruppe kontrolleres:</t>
  </si>
  <si>
    <t>Antall utenlandske virksomheter</t>
  </si>
  <si>
    <t>Antall forventede nyanlegg utført av utenlandske installatører</t>
  </si>
  <si>
    <t>Er minimum  95 % av tilsyn gjennomført?
Evt restanse overføres til neste år.</t>
  </si>
  <si>
    <t>Hjemmehjelp / -sykepleie</t>
  </si>
  <si>
    <t>Fratrekk av ressurser til prosjekt. Hentes fra tabellene i arket "Prosjekter".</t>
  </si>
  <si>
    <t>Antall revisjoner (min 35 %)</t>
  </si>
  <si>
    <t>Antall planlagte revisjoner, dersom dette overstiger 35 %</t>
  </si>
  <si>
    <t>( x 10 % = )</t>
  </si>
  <si>
    <t>}</t>
  </si>
  <si>
    <t>Kommentarer:</t>
  </si>
  <si>
    <t>Sum av verifikasjoner av anlegg fra norske og utenlandske virksomheter.
Overføres til O14 og M39 i plan og rapport.</t>
  </si>
  <si>
    <t>Overføres til C52 i plan og rapport.</t>
  </si>
  <si>
    <t>Overføres til J52 i plan og rapport.</t>
  </si>
  <si>
    <t>Den største av disse to verdiene legges til grunn for antall verifikasjoner av norske virksomheter.</t>
  </si>
  <si>
    <t>Overføres til C55 i plan og rapport.</t>
  </si>
  <si>
    <t>Den største av disse to verdiene legges til grunn for antall revisjoner.
Overføres til J55 i plan og rapport.</t>
  </si>
  <si>
    <t>Antall revisjoner er avhengig av risikovurdering, men må minst tilsvare 35 %. NB! Alle nyanlegg skal kontrolleres.</t>
  </si>
  <si>
    <t>NB! Det skal ikke fylles inn verdier i dette arket før eventuelle prosjekter har blitt godkjent av DSB.</t>
  </si>
  <si>
    <t>Antall nyanlegg til kontroll:</t>
  </si>
  <si>
    <t>Er det registrert fratrekk av ressurser pga prosjekt? (Ja / Nei )</t>
  </si>
  <si>
    <t>Ressurser</t>
  </si>
  <si>
    <t>Totalt antall tilsynsobjekter under DLE</t>
  </si>
  <si>
    <t>Planlagt tilsyn og informasjon</t>
  </si>
  <si>
    <t>Utført aktivitet</t>
  </si>
  <si>
    <t>Antall planlagte månedsverk:</t>
  </si>
  <si>
    <t>Antall utførte månedsverk:</t>
  </si>
  <si>
    <t>Fratrekk regnet om til månedsverk</t>
  </si>
  <si>
    <t>Byggeplass-kontroll</t>
  </si>
  <si>
    <t>Tilsynsplan for DLE 2023 ved</t>
  </si>
  <si>
    <t>Antall meldte nyanlegg i løpet av 2022 (ref fel § 14)</t>
  </si>
  <si>
    <t>Antall tilsyn til gjennomføring i 2023</t>
  </si>
  <si>
    <t>Antall timeverk som skal utføres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</si>
</sst>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6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28"/>
      <color theme="1"/>
      <name val="Calibri"/>
      <family val="2"/>
    </font>
    <font>
      <sz val="28"/>
      <color theme="1"/>
      <name val="Calibri"/>
      <family val="2"/>
      <scheme val="minor"/>
    </font>
    <font>
      <sz val="14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0" tint="-0.499984740745262"/>
        <bgColor theme="0" tint="-0.14993743705557422"/>
      </patternFill>
    </fill>
    <fill>
      <patternFill patternType="solid">
        <fgColor theme="7" tint="0.59999389629810485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C0504D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0" fillId="8" borderId="0" xfId="0" applyFill="1" applyProtection="1"/>
    <xf numFmtId="0" fontId="0" fillId="2" borderId="0" xfId="0" applyFill="1" applyProtection="1"/>
    <xf numFmtId="0" fontId="0" fillId="6" borderId="0" xfId="0" applyFill="1" applyProtection="1"/>
    <xf numFmtId="0" fontId="0" fillId="7" borderId="0" xfId="0" applyFill="1" applyProtection="1"/>
    <xf numFmtId="0" fontId="0" fillId="9" borderId="0" xfId="0" applyFill="1" applyProtection="1"/>
    <xf numFmtId="0" fontId="0" fillId="8" borderId="22" xfId="0" applyFill="1" applyBorder="1" applyProtection="1"/>
    <xf numFmtId="0" fontId="0" fillId="6" borderId="22" xfId="0" applyFill="1" applyBorder="1" applyProtection="1"/>
    <xf numFmtId="0" fontId="0" fillId="6" borderId="22" xfId="0" applyFont="1" applyFill="1" applyBorder="1" applyProtection="1"/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</xf>
    <xf numFmtId="0" fontId="0" fillId="8" borderId="56" xfId="0" applyFill="1" applyBorder="1" applyProtection="1"/>
    <xf numFmtId="0" fontId="0" fillId="12" borderId="53" xfId="0" applyFill="1" applyBorder="1" applyProtection="1"/>
    <xf numFmtId="0" fontId="3" fillId="0" borderId="64" xfId="0" applyFont="1" applyBorder="1" applyProtection="1"/>
    <xf numFmtId="0" fontId="11" fillId="0" borderId="0" xfId="0" applyFont="1"/>
    <xf numFmtId="0" fontId="13" fillId="0" borderId="0" xfId="0" applyFont="1"/>
    <xf numFmtId="3" fontId="0" fillId="10" borderId="50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8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50" xfId="0" applyNumberFormat="1" applyFont="1" applyFill="1" applyBorder="1" applyAlignment="1" applyProtection="1">
      <alignment horizontal="right" vertical="center"/>
    </xf>
    <xf numFmtId="3" fontId="0" fillId="5" borderId="24" xfId="0" applyNumberFormat="1" applyFont="1" applyFill="1" applyBorder="1" applyAlignment="1" applyProtection="1">
      <alignment horizontal="right" vertical="center"/>
    </xf>
    <xf numFmtId="3" fontId="0" fillId="5" borderId="11" xfId="0" applyNumberFormat="1" applyFont="1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</xf>
    <xf numFmtId="3" fontId="0" fillId="5" borderId="35" xfId="0" applyNumberFormat="1" applyFont="1" applyFill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  <protection locked="0"/>
    </xf>
    <xf numFmtId="3" fontId="3" fillId="0" borderId="65" xfId="0" applyNumberFormat="1" applyFont="1" applyBorder="1" applyAlignment="1" applyProtection="1">
      <alignment horizontal="right" vertical="center"/>
    </xf>
    <xf numFmtId="3" fontId="3" fillId="10" borderId="66" xfId="0" applyNumberFormat="1" applyFont="1" applyFill="1" applyBorder="1" applyAlignment="1" applyProtection="1">
      <alignment horizontal="right" vertical="center"/>
    </xf>
    <xf numFmtId="3" fontId="3" fillId="10" borderId="45" xfId="0" applyNumberFormat="1" applyFont="1" applyFill="1" applyBorder="1" applyAlignment="1" applyProtection="1">
      <alignment horizontal="right" vertical="center"/>
    </xf>
    <xf numFmtId="3" fontId="3" fillId="10" borderId="65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" fontId="0" fillId="0" borderId="5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3" fontId="0" fillId="0" borderId="40" xfId="0" applyNumberFormat="1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vertical="center"/>
    </xf>
    <xf numFmtId="0" fontId="0" fillId="7" borderId="56" xfId="0" applyFill="1" applyBorder="1" applyAlignment="1" applyProtection="1">
      <alignment vertical="center"/>
    </xf>
    <xf numFmtId="0" fontId="0" fillId="7" borderId="30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3" fontId="3" fillId="9" borderId="68" xfId="0" applyNumberFormat="1" applyFont="1" applyFill="1" applyBorder="1" applyAlignment="1" applyProtection="1">
      <alignment horizontal="center" vertical="center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0" fillId="5" borderId="5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9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</xf>
    <xf numFmtId="3" fontId="0" fillId="9" borderId="60" xfId="0" applyNumberFormat="1" applyFill="1" applyBorder="1" applyAlignment="1" applyProtection="1">
      <alignment horizontal="center" vertical="center"/>
    </xf>
    <xf numFmtId="3" fontId="0" fillId="9" borderId="23" xfId="0" applyNumberFormat="1" applyFill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3" fontId="3" fillId="9" borderId="7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3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textRotation="90"/>
    </xf>
    <xf numFmtId="0" fontId="0" fillId="0" borderId="16" xfId="0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3" fontId="3" fillId="0" borderId="6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3" fontId="3" fillId="0" borderId="66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5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</xf>
    <xf numFmtId="0" fontId="0" fillId="0" borderId="5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5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1" xfId="0" applyBorder="1" applyProtection="1">
      <protection locked="0"/>
    </xf>
    <xf numFmtId="3" fontId="0" fillId="0" borderId="61" xfId="0" applyNumberFormat="1" applyBorder="1" applyAlignment="1" applyProtection="1">
      <alignment horizontal="center" vertical="center"/>
    </xf>
    <xf numFmtId="3" fontId="0" fillId="0" borderId="53" xfId="0" applyNumberFormat="1" applyBorder="1" applyAlignment="1" applyProtection="1">
      <alignment horizontal="center" vertical="center"/>
    </xf>
    <xf numFmtId="3" fontId="0" fillId="0" borderId="22" xfId="0" applyNumberFormat="1" applyBorder="1" applyAlignment="1" applyProtection="1">
      <alignment horizontal="center" vertical="center"/>
    </xf>
    <xf numFmtId="3" fontId="0" fillId="0" borderId="20" xfId="0" applyNumberFormat="1" applyBorder="1" applyAlignment="1" applyProtection="1">
      <alignment horizontal="center" vertical="center"/>
    </xf>
    <xf numFmtId="3" fontId="0" fillId="0" borderId="69" xfId="0" applyNumberFormat="1" applyBorder="1" applyAlignment="1" applyProtection="1">
      <alignment horizontal="center" vertical="center"/>
    </xf>
    <xf numFmtId="1" fontId="0" fillId="7" borderId="56" xfId="0" applyNumberFormat="1" applyFill="1" applyBorder="1" applyAlignment="1" applyProtection="1">
      <alignment horizontal="center" vertical="center"/>
    </xf>
    <xf numFmtId="1" fontId="0" fillId="7" borderId="20" xfId="0" applyNumberFormat="1" applyFill="1" applyBorder="1" applyAlignment="1" applyProtection="1">
      <alignment horizontal="center" vertical="center"/>
    </xf>
    <xf numFmtId="1" fontId="0" fillId="7" borderId="69" xfId="0" applyNumberForma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</xf>
    <xf numFmtId="3" fontId="0" fillId="9" borderId="41" xfId="0" applyNumberFormat="1" applyFill="1" applyBorder="1" applyAlignment="1" applyProtection="1">
      <alignment horizontal="center" vertical="center"/>
    </xf>
    <xf numFmtId="3" fontId="0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3" fontId="0" fillId="10" borderId="57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4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3" fontId="0" fillId="0" borderId="31" xfId="0" applyNumberForma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</xf>
    <xf numFmtId="1" fontId="0" fillId="2" borderId="59" xfId="0" applyNumberFormat="1" applyFont="1" applyFill="1" applyBorder="1" applyAlignment="1" applyProtection="1">
      <alignment horizontal="right" vertical="center"/>
      <protection locked="0"/>
    </xf>
    <xf numFmtId="1" fontId="0" fillId="2" borderId="21" xfId="0" applyNumberFormat="1" applyFont="1" applyFill="1" applyBorder="1" applyAlignment="1" applyProtection="1">
      <alignment horizontal="right" vertical="center"/>
      <protection locked="0"/>
    </xf>
    <xf numFmtId="1" fontId="0" fillId="2" borderId="47" xfId="0" applyNumberFormat="1" applyFont="1" applyFill="1" applyBorder="1" applyAlignment="1" applyProtection="1">
      <alignment horizontal="right" vertical="center"/>
      <protection locked="0"/>
    </xf>
    <xf numFmtId="3" fontId="3" fillId="2" borderId="68" xfId="0" applyNumberFormat="1" applyFont="1" applyFill="1" applyBorder="1" applyAlignment="1" applyProtection="1">
      <alignment horizontal="right" vertical="center"/>
    </xf>
    <xf numFmtId="3" fontId="0" fillId="5" borderId="56" xfId="0" applyNumberFormat="1" applyFont="1" applyFill="1" applyBorder="1" applyAlignment="1" applyProtection="1">
      <alignment horizontal="right" vertical="center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3" fontId="0" fillId="5" borderId="20" xfId="0" applyNumberFormat="1" applyFont="1" applyFill="1" applyBorder="1" applyAlignment="1" applyProtection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/>
      <protection locked="0"/>
    </xf>
    <xf numFmtId="3" fontId="0" fillId="5" borderId="36" xfId="0" applyNumberFormat="1" applyFont="1" applyFill="1" applyBorder="1" applyAlignment="1" applyProtection="1">
      <alignment horizontal="right" vertical="center"/>
    </xf>
    <xf numFmtId="3" fontId="0" fillId="0" borderId="34" xfId="0" applyNumberFormat="1" applyFont="1" applyFill="1" applyBorder="1" applyAlignment="1" applyProtection="1">
      <alignment horizontal="right" vertical="center"/>
      <protection locked="0"/>
    </xf>
    <xf numFmtId="3" fontId="3" fillId="5" borderId="66" xfId="0" applyNumberFormat="1" applyFont="1" applyFill="1" applyBorder="1" applyAlignment="1" applyProtection="1">
      <alignment horizontal="right" vertical="center"/>
    </xf>
    <xf numFmtId="3" fontId="3" fillId="0" borderId="67" xfId="0" applyNumberFormat="1" applyFont="1" applyFill="1" applyBorder="1" applyAlignment="1" applyProtection="1">
      <alignment horizontal="right" vertical="center"/>
    </xf>
    <xf numFmtId="3" fontId="0" fillId="9" borderId="47" xfId="0" applyNumberFormat="1" applyFont="1" applyFill="1" applyBorder="1" applyAlignment="1" applyProtection="1">
      <alignment horizontal="right" vertical="center"/>
    </xf>
    <xf numFmtId="3" fontId="0" fillId="9" borderId="44" xfId="0" applyNumberFormat="1" applyFont="1" applyFill="1" applyBorder="1" applyAlignment="1" applyProtection="1">
      <alignment horizontal="right" vertical="center"/>
    </xf>
    <xf numFmtId="3" fontId="0" fillId="9" borderId="23" xfId="0" applyNumberFormat="1" applyFont="1" applyFill="1" applyBorder="1" applyAlignment="1" applyProtection="1">
      <alignment horizontal="right" vertical="center"/>
    </xf>
    <xf numFmtId="3" fontId="0" fillId="9" borderId="21" xfId="0" applyNumberFormat="1" applyFont="1" applyFill="1" applyBorder="1" applyAlignment="1" applyProtection="1">
      <alignment horizontal="right" vertical="center"/>
    </xf>
    <xf numFmtId="3" fontId="0" fillId="9" borderId="55" xfId="0" applyNumberFormat="1" applyFont="1" applyFill="1" applyBorder="1" applyAlignment="1" applyProtection="1">
      <alignment horizontal="right" vertical="center"/>
    </xf>
    <xf numFmtId="3" fontId="3" fillId="9" borderId="59" xfId="0" applyNumberFormat="1" applyFont="1" applyFill="1" applyBorder="1" applyAlignment="1" applyProtection="1">
      <alignment horizontal="right" vertical="center"/>
    </xf>
    <xf numFmtId="3" fontId="7" fillId="14" borderId="78" xfId="0" applyNumberFormat="1" applyFont="1" applyFill="1" applyBorder="1" applyAlignment="1" applyProtection="1">
      <alignment horizontal="right" vertical="center"/>
    </xf>
    <xf numFmtId="3" fontId="0" fillId="14" borderId="26" xfId="0" applyNumberFormat="1" applyFill="1" applyBorder="1" applyAlignment="1" applyProtection="1">
      <alignment horizontal="right" vertical="center"/>
    </xf>
    <xf numFmtId="3" fontId="0" fillId="2" borderId="56" xfId="0" applyNumberFormat="1" applyFont="1" applyFill="1" applyBorder="1" applyAlignment="1" applyProtection="1">
      <alignment horizontal="right" vertical="center"/>
      <protection locked="0"/>
    </xf>
    <xf numFmtId="3" fontId="0" fillId="2" borderId="22" xfId="0" applyNumberFormat="1" applyFont="1" applyFill="1" applyBorder="1" applyAlignment="1" applyProtection="1">
      <alignment horizontal="right" vertical="center"/>
      <protection locked="0"/>
    </xf>
    <xf numFmtId="3" fontId="0" fillId="2" borderId="20" xfId="0" applyNumberFormat="1" applyFont="1" applyFill="1" applyBorder="1" applyAlignment="1" applyProtection="1">
      <alignment horizontal="right" vertical="center"/>
      <protection locked="0"/>
    </xf>
    <xf numFmtId="3" fontId="0" fillId="2" borderId="53" xfId="0" applyNumberFormat="1" applyFont="1" applyFill="1" applyBorder="1" applyAlignment="1" applyProtection="1">
      <alignment horizontal="right" vertical="center"/>
      <protection locked="0"/>
    </xf>
    <xf numFmtId="3" fontId="3" fillId="2" borderId="66" xfId="0" applyNumberFormat="1" applyFont="1" applyFill="1" applyBorder="1" applyAlignment="1" applyProtection="1">
      <alignment horizontal="right" vertical="center"/>
    </xf>
    <xf numFmtId="3" fontId="0" fillId="8" borderId="57" xfId="0" applyNumberFormat="1" applyFont="1" applyFill="1" applyBorder="1" applyAlignment="1" applyProtection="1">
      <alignment horizontal="right" vertical="center"/>
      <protection locked="0"/>
    </xf>
    <xf numFmtId="3" fontId="0" fillId="8" borderId="24" xfId="0" applyNumberFormat="1" applyFont="1" applyFill="1" applyBorder="1" applyAlignment="1" applyProtection="1">
      <alignment horizontal="right" vertical="center"/>
      <protection locked="0"/>
    </xf>
    <xf numFmtId="3" fontId="0" fillId="6" borderId="23" xfId="0" applyNumberFormat="1" applyFont="1" applyFill="1" applyBorder="1" applyAlignment="1" applyProtection="1">
      <alignment horizontal="right" vertical="center"/>
      <protection locked="0"/>
    </xf>
    <xf numFmtId="3" fontId="0" fillId="6" borderId="44" xfId="0" applyNumberFormat="1" applyFont="1" applyFill="1" applyBorder="1" applyAlignment="1" applyProtection="1">
      <alignment horizontal="right" vertical="center"/>
      <protection locked="0"/>
    </xf>
    <xf numFmtId="3" fontId="3" fillId="8" borderId="65" xfId="0" applyNumberFormat="1" applyFont="1" applyFill="1" applyBorder="1" applyAlignment="1" applyProtection="1">
      <alignment horizontal="right" vertical="center"/>
    </xf>
    <xf numFmtId="3" fontId="3" fillId="6" borderId="45" xfId="0" applyNumberFormat="1" applyFont="1" applyFill="1" applyBorder="1" applyAlignment="1" applyProtection="1">
      <alignment horizontal="right" vertical="center"/>
    </xf>
    <xf numFmtId="3" fontId="3" fillId="6" borderId="68" xfId="0" applyNumberFormat="1" applyFont="1" applyFill="1" applyBorder="1" applyAlignment="1" applyProtection="1">
      <alignment horizontal="right" vertical="center"/>
    </xf>
    <xf numFmtId="3" fontId="0" fillId="13" borderId="40" xfId="0" applyNumberFormat="1" applyFont="1" applyFill="1" applyBorder="1" applyAlignment="1" applyProtection="1">
      <alignment horizontal="right" vertical="center"/>
      <protection locked="0"/>
    </xf>
    <xf numFmtId="3" fontId="0" fillId="8" borderId="56" xfId="0" applyNumberFormat="1" applyFill="1" applyBorder="1" applyAlignment="1" applyProtection="1">
      <alignment horizontal="right" vertical="center"/>
    </xf>
    <xf numFmtId="3" fontId="0" fillId="8" borderId="20" xfId="0" applyNumberFormat="1" applyFill="1" applyBorder="1" applyAlignment="1" applyProtection="1">
      <alignment horizontal="right" vertical="center"/>
    </xf>
    <xf numFmtId="3" fontId="0" fillId="6" borderId="22" xfId="0" applyNumberFormat="1" applyFill="1" applyBorder="1" applyAlignment="1" applyProtection="1">
      <alignment horizontal="right" vertical="center"/>
    </xf>
    <xf numFmtId="3" fontId="3" fillId="0" borderId="66" xfId="0" applyNumberFormat="1" applyFont="1" applyFill="1" applyBorder="1" applyAlignment="1" applyProtection="1">
      <alignment horizontal="right" vertical="center"/>
    </xf>
    <xf numFmtId="0" fontId="0" fillId="0" borderId="50" xfId="0" applyBorder="1" applyAlignment="1" applyProtection="1">
      <alignment vertical="center"/>
    </xf>
    <xf numFmtId="3" fontId="0" fillId="9" borderId="15" xfId="0" applyNumberFormat="1" applyFill="1" applyBorder="1" applyAlignment="1" applyProtection="1">
      <alignment horizontal="center" vertical="center"/>
    </xf>
    <xf numFmtId="0" fontId="0" fillId="0" borderId="82" xfId="0" applyBorder="1" applyProtection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0" fillId="0" borderId="76" xfId="0" applyBorder="1" applyAlignment="1" applyProtection="1">
      <alignment horizontal="center" vertical="center" wrapText="1"/>
    </xf>
    <xf numFmtId="0" fontId="0" fillId="0" borderId="81" xfId="0" applyBorder="1" applyAlignment="1" applyProtection="1">
      <alignment horizontal="center" vertical="center" wrapText="1"/>
    </xf>
    <xf numFmtId="3" fontId="3" fillId="9" borderId="76" xfId="0" applyNumberFormat="1" applyFont="1" applyFill="1" applyBorder="1" applyAlignment="1" applyProtection="1">
      <alignment horizontal="center" vertical="center" wrapText="1"/>
    </xf>
    <xf numFmtId="3" fontId="0" fillId="9" borderId="14" xfId="0" applyNumberForma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textRotation="90" wrapText="1"/>
    </xf>
    <xf numFmtId="0" fontId="3" fillId="0" borderId="0" xfId="0" applyFont="1" applyFill="1" applyBorder="1" applyProtection="1"/>
    <xf numFmtId="0" fontId="0" fillId="7" borderId="26" xfId="0" applyFill="1" applyBorder="1" applyAlignment="1" applyProtection="1">
      <alignment vertical="center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3" fontId="0" fillId="0" borderId="35" xfId="0" applyNumberFormat="1" applyFill="1" applyBorder="1" applyAlignment="1" applyProtection="1">
      <alignment horizontal="center" vertical="center"/>
      <protection locked="0"/>
    </xf>
    <xf numFmtId="3" fontId="0" fillId="0" borderId="8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Fill="1" applyBorder="1" applyAlignment="1" applyProtection="1">
      <alignment horizontal="center" vertical="center"/>
      <protection locked="0"/>
    </xf>
    <xf numFmtId="3" fontId="0" fillId="0" borderId="49" xfId="0" applyNumberFormat="1" applyFill="1" applyBorder="1" applyAlignment="1" applyProtection="1">
      <alignment horizontal="center" vertical="center"/>
      <protection locked="0"/>
    </xf>
    <xf numFmtId="3" fontId="3" fillId="0" borderId="68" xfId="0" applyNumberFormat="1" applyFont="1" applyFill="1" applyBorder="1" applyAlignment="1" applyProtection="1">
      <alignment horizontal="center" vertic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57" xfId="0" applyNumberFormat="1" applyFont="1" applyFill="1" applyBorder="1" applyAlignment="1" applyProtection="1">
      <alignment horizontal="center" vertical="center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3" fontId="0" fillId="0" borderId="50" xfId="0" applyNumberFormat="1" applyFill="1" applyBorder="1" applyAlignment="1" applyProtection="1">
      <alignment horizontal="center" vertical="center"/>
    </xf>
    <xf numFmtId="3" fontId="5" fillId="0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3" fontId="0" fillId="9" borderId="59" xfId="0" applyNumberFormat="1" applyFont="1" applyFill="1" applyBorder="1" applyAlignment="1" applyProtection="1">
      <alignment horizontal="right" vertical="center"/>
    </xf>
    <xf numFmtId="3" fontId="0" fillId="5" borderId="22" xfId="0" applyNumberFormat="1" applyFont="1" applyFill="1" applyBorder="1" applyAlignment="1" applyProtection="1">
      <alignment horizontal="right" vertical="center"/>
    </xf>
    <xf numFmtId="9" fontId="0" fillId="0" borderId="8" xfId="0" applyNumberFormat="1" applyFont="1" applyBorder="1" applyAlignment="1" applyProtection="1">
      <alignment horizontal="center" vertical="center"/>
    </xf>
    <xf numFmtId="3" fontId="0" fillId="5" borderId="26" xfId="0" applyNumberFormat="1" applyFont="1" applyFill="1" applyBorder="1" applyAlignment="1" applyProtection="1">
      <alignment horizontal="right" vertical="center"/>
    </xf>
    <xf numFmtId="3" fontId="0" fillId="9" borderId="28" xfId="0" applyNumberFormat="1" applyFont="1" applyFill="1" applyBorder="1" applyAlignment="1" applyProtection="1">
      <alignment horizontal="right" vertical="center"/>
    </xf>
    <xf numFmtId="0" fontId="0" fillId="0" borderId="80" xfId="0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3" fontId="0" fillId="9" borderId="28" xfId="0" applyNumberFormat="1" applyFill="1" applyBorder="1" applyAlignment="1" applyProtection="1">
      <alignment horizontal="center" vertical="center"/>
    </xf>
    <xf numFmtId="3" fontId="0" fillId="9" borderId="59" xfId="0" applyNumberForma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3" fontId="0" fillId="0" borderId="56" xfId="0" applyNumberFormat="1" applyFill="1" applyBorder="1" applyAlignment="1" applyProtection="1">
      <alignment horizontal="center" vertical="center"/>
    </xf>
    <xf numFmtId="3" fontId="0" fillId="0" borderId="22" xfId="0" applyNumberFormat="1" applyFill="1" applyBorder="1" applyAlignment="1" applyProtection="1">
      <alignment horizontal="center" vertical="center"/>
    </xf>
    <xf numFmtId="9" fontId="0" fillId="0" borderId="8" xfId="0" applyNumberFormat="1" applyBorder="1" applyAlignment="1" applyProtection="1">
      <alignment horizontal="center" vertical="center"/>
    </xf>
    <xf numFmtId="3" fontId="0" fillId="0" borderId="26" xfId="0" applyNumberFormat="1" applyFill="1" applyBorder="1" applyAlignment="1" applyProtection="1">
      <alignment horizontal="center" vertical="center"/>
    </xf>
    <xf numFmtId="0" fontId="0" fillId="8" borderId="53" xfId="0" applyFill="1" applyBorder="1" applyProtection="1"/>
    <xf numFmtId="0" fontId="0" fillId="0" borderId="22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9" fontId="0" fillId="0" borderId="51" xfId="0" applyNumberFormat="1" applyFont="1" applyBorder="1" applyAlignment="1" applyProtection="1">
      <alignment horizontal="center" vertical="center"/>
    </xf>
    <xf numFmtId="9" fontId="0" fillId="0" borderId="5" xfId="0" applyNumberFormat="1" applyFont="1" applyBorder="1" applyAlignment="1" applyProtection="1">
      <alignment horizontal="center" vertical="center"/>
    </xf>
    <xf numFmtId="9" fontId="0" fillId="0" borderId="8" xfId="0" applyNumberFormat="1" applyBorder="1" applyAlignment="1" applyProtection="1">
      <alignment horizontal="center" vertical="center"/>
      <protection locked="0"/>
    </xf>
    <xf numFmtId="9" fontId="0" fillId="0" borderId="51" xfId="0" applyNumberFormat="1" applyBorder="1" applyAlignment="1" applyProtection="1">
      <alignment horizontal="center" vertical="center"/>
    </xf>
    <xf numFmtId="9" fontId="0" fillId="0" borderId="5" xfId="0" applyNumberFormat="1" applyBorder="1" applyAlignment="1" applyProtection="1">
      <alignment horizontal="center" vertical="center"/>
    </xf>
    <xf numFmtId="9" fontId="0" fillId="0" borderId="50" xfId="0" applyNumberFormat="1" applyFont="1" applyBorder="1" applyAlignment="1" applyProtection="1">
      <alignment horizontal="center" vertical="center"/>
      <protection locked="0"/>
    </xf>
    <xf numFmtId="9" fontId="0" fillId="0" borderId="8" xfId="0" applyNumberFormat="1" applyFont="1" applyBorder="1" applyAlignment="1" applyProtection="1">
      <alignment horizontal="center" vertical="center"/>
      <protection locked="0"/>
    </xf>
    <xf numFmtId="9" fontId="0" fillId="0" borderId="27" xfId="0" applyNumberFormat="1" applyFont="1" applyBorder="1" applyAlignment="1" applyProtection="1">
      <alignment horizontal="center" vertical="center"/>
      <protection locked="0"/>
    </xf>
    <xf numFmtId="9" fontId="0" fillId="0" borderId="50" xfId="0" applyNumberFormat="1" applyBorder="1" applyAlignment="1" applyProtection="1">
      <alignment horizontal="center" vertical="center"/>
      <protection locked="0"/>
    </xf>
    <xf numFmtId="9" fontId="0" fillId="0" borderId="27" xfId="0" applyNumberFormat="1" applyBorder="1" applyAlignment="1" applyProtection="1">
      <alignment horizontal="center" vertical="center"/>
      <protection locked="0"/>
    </xf>
    <xf numFmtId="1" fontId="0" fillId="5" borderId="8" xfId="0" applyNumberFormat="1" applyFill="1" applyBorder="1" applyAlignment="1" applyProtection="1">
      <alignment horizontal="right"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49" fontId="0" fillId="10" borderId="50" xfId="0" applyNumberFormat="1" applyFill="1" applyBorder="1" applyAlignment="1">
      <alignment horizontal="center" vertical="center"/>
    </xf>
    <xf numFmtId="49" fontId="0" fillId="10" borderId="50" xfId="0" quotePrefix="1" applyNumberFormat="1" applyFill="1" applyBorder="1" applyAlignment="1">
      <alignment horizontal="center" vertical="center"/>
    </xf>
    <xf numFmtId="1" fontId="0" fillId="10" borderId="35" xfId="0" applyNumberFormat="1" applyFont="1" applyFill="1" applyBorder="1" applyAlignment="1">
      <alignment horizontal="right" vertical="center"/>
    </xf>
    <xf numFmtId="0" fontId="3" fillId="10" borderId="0" xfId="0" applyFont="1" applyFill="1" applyAlignment="1">
      <alignment vertical="center"/>
    </xf>
    <xf numFmtId="0" fontId="0" fillId="10" borderId="50" xfId="0" applyFill="1" applyBorder="1" applyAlignment="1">
      <alignment horizontal="right" vertical="center"/>
    </xf>
    <xf numFmtId="0" fontId="0" fillId="10" borderId="0" xfId="0" applyFill="1"/>
    <xf numFmtId="0" fontId="3" fillId="10" borderId="0" xfId="0" applyFont="1" applyFill="1" applyAlignment="1">
      <alignment horizontal="left"/>
    </xf>
    <xf numFmtId="0" fontId="0" fillId="10" borderId="0" xfId="0" applyFill="1" applyAlignment="1">
      <alignment vertical="center"/>
    </xf>
    <xf numFmtId="0" fontId="3" fillId="10" borderId="0" xfId="0" applyFont="1" applyFill="1" applyAlignment="1">
      <alignment vertical="center" wrapText="1"/>
    </xf>
    <xf numFmtId="0" fontId="3" fillId="10" borderId="0" xfId="0" applyFont="1" applyFill="1" applyAlignment="1"/>
    <xf numFmtId="0" fontId="3" fillId="0" borderId="1" xfId="0" applyFont="1" applyBorder="1" applyAlignment="1">
      <alignment horizontal="left" vertical="center"/>
    </xf>
    <xf numFmtId="0" fontId="0" fillId="5" borderId="8" xfId="0" applyFont="1" applyFill="1" applyBorder="1" applyAlignment="1"/>
    <xf numFmtId="0" fontId="0" fillId="10" borderId="8" xfId="0" applyFont="1" applyFill="1" applyBorder="1" applyAlignment="1"/>
    <xf numFmtId="1" fontId="0" fillId="5" borderId="8" xfId="0" applyNumberFormat="1" applyFill="1" applyBorder="1" applyAlignment="1">
      <alignment vertical="center"/>
    </xf>
    <xf numFmtId="0" fontId="0" fillId="5" borderId="8" xfId="0" applyFont="1" applyFill="1" applyBorder="1" applyAlignment="1">
      <alignment horizontal="right" vertical="center"/>
    </xf>
    <xf numFmtId="1" fontId="0" fillId="5" borderId="8" xfId="0" applyNumberFormat="1" applyFont="1" applyFill="1" applyBorder="1" applyAlignment="1">
      <alignment horizontal="right" vertical="center"/>
    </xf>
    <xf numFmtId="0" fontId="0" fillId="5" borderId="8" xfId="0" applyFill="1" applyBorder="1"/>
    <xf numFmtId="0" fontId="0" fillId="5" borderId="8" xfId="0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63" xfId="0" applyFont="1" applyFill="1" applyBorder="1" applyAlignment="1">
      <alignment vertical="center"/>
    </xf>
    <xf numFmtId="0" fontId="0" fillId="10" borderId="19" xfId="0" applyFill="1" applyBorder="1" applyAlignment="1">
      <alignment horizontal="right" vertical="center"/>
    </xf>
    <xf numFmtId="1" fontId="0" fillId="5" borderId="8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/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4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0" xfId="0" applyAlignment="1" applyProtection="1"/>
    <xf numFmtId="0" fontId="7" fillId="3" borderId="56" xfId="0" applyFont="1" applyFill="1" applyBorder="1" applyAlignment="1" applyProtection="1">
      <alignment vertical="center"/>
    </xf>
    <xf numFmtId="0" fontId="0" fillId="3" borderId="58" xfId="0" applyFont="1" applyFill="1" applyBorder="1" applyAlignment="1" applyProtection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0" fillId="3" borderId="23" xfId="0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</xf>
    <xf numFmtId="0" fontId="0" fillId="2" borderId="70" xfId="0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10" xfId="0" applyBorder="1" applyProtection="1"/>
    <xf numFmtId="0" fontId="4" fillId="0" borderId="0" xfId="0" applyFont="1" applyBorder="1" applyProtection="1"/>
    <xf numFmtId="0" fontId="0" fillId="0" borderId="14" xfId="0" applyBorder="1" applyProtection="1"/>
    <xf numFmtId="0" fontId="0" fillId="0" borderId="28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13" xfId="0" applyBorder="1" applyProtection="1"/>
    <xf numFmtId="0" fontId="0" fillId="5" borderId="36" xfId="0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3" xfId="0" applyBorder="1" applyAlignment="1" applyProtection="1">
      <alignment horizontal="center" vertical="center" wrapText="1"/>
    </xf>
    <xf numFmtId="3" fontId="3" fillId="5" borderId="86" xfId="0" applyNumberFormat="1" applyFont="1" applyFill="1" applyBorder="1" applyAlignment="1" applyProtection="1">
      <alignment horizontal="right" vertical="center"/>
    </xf>
    <xf numFmtId="0" fontId="0" fillId="0" borderId="37" xfId="0" applyBorder="1" applyAlignment="1" applyProtection="1">
      <alignment horizontal="center" vertical="center" wrapText="1"/>
    </xf>
    <xf numFmtId="3" fontId="3" fillId="9" borderId="55" xfId="0" applyNumberFormat="1" applyFont="1" applyFill="1" applyBorder="1" applyAlignment="1" applyProtection="1">
      <alignment horizontal="center" vertical="center" wrapText="1"/>
    </xf>
    <xf numFmtId="1" fontId="0" fillId="0" borderId="87" xfId="0" applyNumberFormat="1" applyBorder="1" applyProtection="1">
      <protection locked="0"/>
    </xf>
    <xf numFmtId="1" fontId="0" fillId="0" borderId="88" xfId="0" applyNumberFormat="1" applyBorder="1" applyProtection="1">
      <protection locked="0"/>
    </xf>
    <xf numFmtId="1" fontId="0" fillId="0" borderId="89" xfId="0" applyNumberFormat="1" applyBorder="1" applyProtection="1">
      <protection locked="0"/>
    </xf>
    <xf numFmtId="3" fontId="0" fillId="6" borderId="11" xfId="0" applyNumberFormat="1" applyFont="1" applyFill="1" applyBorder="1" applyAlignment="1" applyProtection="1">
      <alignment horizontal="right" vertical="center"/>
      <protection locked="0"/>
    </xf>
    <xf numFmtId="3" fontId="0" fillId="6" borderId="2" xfId="0" applyNumberFormat="1" applyFont="1" applyFill="1" applyBorder="1" applyAlignment="1" applyProtection="1">
      <alignment horizontal="right" vertical="center"/>
      <protection locked="0"/>
    </xf>
    <xf numFmtId="3" fontId="0" fillId="2" borderId="50" xfId="0" applyNumberFormat="1" applyFont="1" applyFill="1" applyBorder="1" applyAlignment="1" applyProtection="1">
      <alignment horizontal="right" vertical="center"/>
      <protection locked="0"/>
    </xf>
    <xf numFmtId="3" fontId="0" fillId="2" borderId="8" xfId="0" applyNumberFormat="1" applyFont="1" applyFill="1" applyBorder="1" applyAlignment="1" applyProtection="1">
      <alignment horizontal="right" vertical="center"/>
      <protection locked="0"/>
    </xf>
    <xf numFmtId="3" fontId="0" fillId="2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5" borderId="50" xfId="0" applyFont="1" applyFill="1" applyBorder="1" applyAlignment="1" applyProtection="1">
      <alignment horizontal="center" vertical="center" wrapText="1"/>
    </xf>
    <xf numFmtId="3" fontId="3" fillId="9" borderId="86" xfId="0" applyNumberFormat="1" applyFont="1" applyFill="1" applyBorder="1" applyAlignment="1" applyProtection="1">
      <alignment horizontal="center" vertical="center"/>
    </xf>
    <xf numFmtId="3" fontId="0" fillId="14" borderId="27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center" vertical="center" wrapText="1"/>
    </xf>
    <xf numFmtId="164" fontId="0" fillId="4" borderId="13" xfId="0" applyNumberFormat="1" applyFill="1" applyBorder="1" applyAlignment="1" applyProtection="1">
      <alignment horizontal="center" vertical="center" wrapText="1"/>
    </xf>
    <xf numFmtId="164" fontId="0" fillId="4" borderId="15" xfId="0" applyNumberFormat="1" applyFill="1" applyBorder="1" applyAlignment="1" applyProtection="1">
      <alignment horizontal="center" vertical="center" wrapText="1"/>
    </xf>
    <xf numFmtId="164" fontId="0" fillId="4" borderId="10" xfId="0" applyNumberFormat="1" applyFill="1" applyBorder="1" applyAlignment="1" applyProtection="1">
      <alignment horizontal="center" vertical="center" wrapText="1"/>
    </xf>
    <xf numFmtId="164" fontId="0" fillId="4" borderId="0" xfId="0" applyNumberFormat="1" applyFill="1" applyBorder="1" applyAlignment="1" applyProtection="1">
      <alignment horizontal="center" vertical="center" wrapText="1"/>
    </xf>
    <xf numFmtId="164" fontId="0" fillId="4" borderId="14" xfId="0" applyNumberFormat="1" applyFill="1" applyBorder="1" applyAlignment="1" applyProtection="1">
      <alignment horizontal="center" vertical="center" wrapText="1"/>
    </xf>
    <xf numFmtId="164" fontId="0" fillId="4" borderId="37" xfId="0" applyNumberForma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</xf>
    <xf numFmtId="164" fontId="0" fillId="4" borderId="62" xfId="0" applyNumberFormat="1" applyFill="1" applyBorder="1" applyAlignment="1" applyProtection="1">
      <alignment horizontal="center" vertical="center" wrapText="1"/>
    </xf>
    <xf numFmtId="0" fontId="0" fillId="3" borderId="71" xfId="0" applyFill="1" applyBorder="1" applyAlignment="1" applyProtection="1">
      <alignment vertical="center"/>
    </xf>
    <xf numFmtId="0" fontId="0" fillId="3" borderId="75" xfId="0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textRotation="90"/>
    </xf>
    <xf numFmtId="0" fontId="0" fillId="0" borderId="60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3" fillId="14" borderId="60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55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164" fontId="0" fillId="4" borderId="51" xfId="0" applyNumberFormat="1" applyFill="1" applyBorder="1" applyAlignment="1" applyProtection="1">
      <alignment horizontal="center" vertical="center" wrapText="1"/>
    </xf>
    <xf numFmtId="164" fontId="0" fillId="4" borderId="52" xfId="0" applyNumberFormat="1" applyFill="1" applyBorder="1" applyAlignment="1" applyProtection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</xf>
    <xf numFmtId="164" fontId="0" fillId="4" borderId="4" xfId="0" applyNumberFormat="1" applyFill="1" applyBorder="1" applyAlignment="1" applyProtection="1">
      <alignment horizontal="center" vertical="center" wrapText="1"/>
    </xf>
    <xf numFmtId="164" fontId="0" fillId="4" borderId="39" xfId="0" applyNumberFormat="1" applyFill="1" applyBorder="1" applyAlignment="1" applyProtection="1">
      <alignment horizontal="center" vertical="center" wrapText="1"/>
    </xf>
    <xf numFmtId="164" fontId="0" fillId="4" borderId="38" xfId="0" applyNumberFormat="1" applyFill="1" applyBorder="1" applyAlignment="1" applyProtection="1">
      <alignment horizontal="center" vertical="center" wrapText="1"/>
    </xf>
    <xf numFmtId="1" fontId="0" fillId="11" borderId="40" xfId="0" applyNumberFormat="1" applyFont="1" applyFill="1" applyBorder="1" applyAlignment="1" applyProtection="1">
      <alignment horizontal="center" vertical="center"/>
    </xf>
    <xf numFmtId="1" fontId="0" fillId="11" borderId="3" xfId="0" applyNumberFormat="1" applyFont="1" applyFill="1" applyBorder="1" applyAlignment="1" applyProtection="1">
      <alignment horizontal="center" vertical="center"/>
    </xf>
    <xf numFmtId="1" fontId="0" fillId="11" borderId="5" xfId="0" applyNumberFormat="1" applyFont="1" applyFill="1" applyBorder="1" applyAlignment="1" applyProtection="1">
      <alignment horizontal="center" vertical="center"/>
    </xf>
    <xf numFmtId="1" fontId="0" fillId="7" borderId="31" xfId="0" applyNumberFormat="1" applyFill="1" applyBorder="1" applyAlignment="1" applyProtection="1">
      <alignment horizontal="center" vertical="center"/>
      <protection locked="0"/>
    </xf>
    <xf numFmtId="1" fontId="0" fillId="7" borderId="25" xfId="0" applyNumberForma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1" fontId="0" fillId="11" borderId="13" xfId="0" applyNumberFormat="1" applyFont="1" applyFill="1" applyBorder="1" applyAlignment="1" applyProtection="1">
      <alignment horizontal="center" vertical="center"/>
    </xf>
    <xf numFmtId="1" fontId="0" fillId="11" borderId="15" xfId="0" applyNumberFormat="1" applyFont="1" applyFill="1" applyBorder="1" applyAlignment="1" applyProtection="1">
      <alignment horizontal="center" vertical="center"/>
    </xf>
    <xf numFmtId="1" fontId="0" fillId="11" borderId="9" xfId="0" applyNumberFormat="1" applyFont="1" applyFill="1" applyBorder="1" applyAlignment="1" applyProtection="1">
      <alignment horizontal="center" vertical="center"/>
    </xf>
    <xf numFmtId="1" fontId="0" fillId="11" borderId="42" xfId="0" applyNumberFormat="1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48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1" fontId="0" fillId="11" borderId="63" xfId="0" applyNumberFormat="1" applyFont="1" applyFill="1" applyBorder="1" applyAlignment="1" applyProtection="1">
      <alignment horizontal="center" vertical="center"/>
    </xf>
    <xf numFmtId="1" fontId="0" fillId="11" borderId="43" xfId="0" applyNumberFormat="1" applyFont="1" applyFill="1" applyBorder="1" applyAlignment="1" applyProtection="1">
      <alignment horizontal="center" vertical="center"/>
    </xf>
    <xf numFmtId="1" fontId="0" fillId="11" borderId="12" xfId="0" applyNumberFormat="1" applyFill="1" applyBorder="1" applyAlignment="1" applyProtection="1">
      <alignment horizontal="center" vertical="center"/>
    </xf>
    <xf numFmtId="1" fontId="0" fillId="11" borderId="13" xfId="0" applyNumberFormat="1" applyFill="1" applyBorder="1" applyAlignment="1" applyProtection="1">
      <alignment horizontal="center" vertical="center"/>
    </xf>
    <xf numFmtId="1" fontId="0" fillId="11" borderId="15" xfId="0" applyNumberFormat="1" applyFill="1" applyBorder="1" applyAlignment="1" applyProtection="1">
      <alignment horizontal="center" vertical="center"/>
    </xf>
    <xf numFmtId="1" fontId="0" fillId="11" borderId="10" xfId="0" applyNumberFormat="1" applyFill="1" applyBorder="1" applyAlignment="1" applyProtection="1">
      <alignment horizontal="center" vertical="center"/>
    </xf>
    <xf numFmtId="1" fontId="0" fillId="11" borderId="0" xfId="0" applyNumberFormat="1" applyFill="1" applyBorder="1" applyAlignment="1" applyProtection="1">
      <alignment horizontal="center" vertical="center"/>
    </xf>
    <xf numFmtId="1" fontId="0" fillId="11" borderId="14" xfId="0" applyNumberFormat="1" applyFill="1" applyBorder="1" applyAlignment="1" applyProtection="1">
      <alignment horizontal="center" vertical="center"/>
    </xf>
    <xf numFmtId="1" fontId="0" fillId="11" borderId="37" xfId="0" applyNumberFormat="1" applyFill="1" applyBorder="1" applyAlignment="1" applyProtection="1">
      <alignment horizontal="center" vertical="center"/>
    </xf>
    <xf numFmtId="1" fontId="0" fillId="11" borderId="1" xfId="0" applyNumberFormat="1" applyFill="1" applyBorder="1" applyAlignment="1" applyProtection="1">
      <alignment horizontal="center" vertical="center"/>
    </xf>
    <xf numFmtId="1" fontId="0" fillId="11" borderId="62" xfId="0" applyNumberFormat="1" applyFill="1" applyBorder="1" applyAlignment="1" applyProtection="1">
      <alignment horizontal="center" vertical="center"/>
    </xf>
    <xf numFmtId="3" fontId="0" fillId="5" borderId="63" xfId="0" applyNumberForma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0" fillId="5" borderId="6" xfId="0" applyNumberFormat="1" applyFill="1" applyBorder="1" applyAlignment="1" applyProtection="1">
      <alignment horizontal="center" vertical="center"/>
      <protection locked="0"/>
    </xf>
    <xf numFmtId="3" fontId="0" fillId="5" borderId="48" xfId="0" applyNumberFormat="1" applyFill="1" applyBorder="1" applyAlignment="1" applyProtection="1">
      <alignment horizontal="center" vertical="center"/>
      <protection locked="0"/>
    </xf>
    <xf numFmtId="3" fontId="3" fillId="5" borderId="64" xfId="0" applyNumberFormat="1" applyFont="1" applyFill="1" applyBorder="1" applyAlignment="1" applyProtection="1">
      <alignment horizontal="center" vertical="center"/>
    </xf>
    <xf numFmtId="3" fontId="3" fillId="5" borderId="77" xfId="0" applyNumberFormat="1" applyFont="1" applyFill="1" applyBorder="1" applyAlignment="1" applyProtection="1">
      <alignment horizontal="center" vertical="center"/>
    </xf>
    <xf numFmtId="3" fontId="0" fillId="5" borderId="31" xfId="0" applyNumberForma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horizontal="center" vertical="center"/>
      <protection locked="0"/>
    </xf>
    <xf numFmtId="1" fontId="0" fillId="7" borderId="13" xfId="0" applyNumberFormat="1" applyFill="1" applyBorder="1" applyAlignment="1" applyProtection="1">
      <alignment horizontal="center" vertical="center"/>
      <protection locked="0"/>
    </xf>
    <xf numFmtId="1" fontId="0" fillId="7" borderId="15" xfId="0" applyNumberFormat="1" applyFill="1" applyBorder="1" applyAlignment="1" applyProtection="1">
      <alignment horizontal="center" vertical="center"/>
      <protection locked="0"/>
    </xf>
    <xf numFmtId="1" fontId="0" fillId="7" borderId="34" xfId="0" applyNumberFormat="1" applyFill="1" applyBorder="1" applyAlignment="1" applyProtection="1">
      <alignment horizontal="center" vertical="center"/>
      <protection locked="0"/>
    </xf>
    <xf numFmtId="1" fontId="0" fillId="7" borderId="41" xfId="0" applyNumberFormat="1" applyFill="1" applyBorder="1" applyAlignment="1" applyProtection="1">
      <alignment horizontal="center" vertical="center"/>
      <protection locked="0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1" fontId="0" fillId="7" borderId="62" xfId="0" applyNumberForma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textRotation="90" wrapText="1"/>
    </xf>
    <xf numFmtId="164" fontId="0" fillId="4" borderId="51" xfId="0" applyNumberFormat="1" applyFill="1" applyBorder="1" applyAlignment="1" applyProtection="1">
      <alignment horizontal="center" vertical="center"/>
    </xf>
    <xf numFmtId="164" fontId="0" fillId="4" borderId="13" xfId="0" applyNumberFormat="1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horizontal="center" vertical="center"/>
    </xf>
    <xf numFmtId="164" fontId="0" fillId="4" borderId="5" xfId="0" applyNumberFormat="1" applyFill="1" applyBorder="1" applyAlignment="1" applyProtection="1">
      <alignment horizontal="center" vertical="center"/>
    </xf>
    <xf numFmtId="164" fontId="0" fillId="4" borderId="9" xfId="0" applyNumberFormat="1" applyFill="1" applyBorder="1" applyAlignment="1" applyProtection="1">
      <alignment horizontal="center" vertical="center"/>
    </xf>
    <xf numFmtId="164" fontId="0" fillId="4" borderId="29" xfId="0" applyNumberFormat="1" applyFill="1" applyBorder="1" applyAlignment="1" applyProtection="1">
      <alignment horizontal="center" vertical="center"/>
    </xf>
    <xf numFmtId="164" fontId="0" fillId="4" borderId="63" xfId="0" applyNumberFormat="1" applyFill="1" applyBorder="1" applyAlignment="1" applyProtection="1">
      <alignment horizontal="center" vertical="center"/>
    </xf>
    <xf numFmtId="164" fontId="0" fillId="4" borderId="75" xfId="0" applyNumberFormat="1" applyFill="1" applyBorder="1" applyAlignment="1" applyProtection="1">
      <alignment horizontal="center" vertical="center"/>
    </xf>
    <xf numFmtId="165" fontId="10" fillId="0" borderId="83" xfId="0" applyNumberFormat="1" applyFont="1" applyBorder="1" applyAlignment="1" applyProtection="1">
      <alignment horizontal="center" vertical="center"/>
    </xf>
    <xf numFmtId="165" fontId="10" fillId="0" borderId="69" xfId="0" applyNumberFormat="1" applyFont="1" applyBorder="1" applyAlignment="1" applyProtection="1">
      <alignment horizontal="center" vertical="center"/>
    </xf>
    <xf numFmtId="165" fontId="10" fillId="0" borderId="84" xfId="0" applyNumberFormat="1" applyFont="1" applyBorder="1" applyAlignment="1" applyProtection="1">
      <alignment horizontal="center" vertical="center"/>
    </xf>
    <xf numFmtId="165" fontId="10" fillId="0" borderId="49" xfId="0" applyNumberFormat="1" applyFont="1" applyBorder="1" applyAlignment="1" applyProtection="1">
      <alignment horizontal="center" vertical="center"/>
    </xf>
    <xf numFmtId="165" fontId="10" fillId="0" borderId="85" xfId="0" applyNumberFormat="1" applyFont="1" applyBorder="1" applyAlignment="1" applyProtection="1">
      <alignment horizontal="center" vertical="center"/>
    </xf>
    <xf numFmtId="165" fontId="10" fillId="0" borderId="55" xfId="0" applyNumberFormat="1" applyFont="1" applyBorder="1" applyAlignment="1" applyProtection="1">
      <alignment horizontal="center" vertical="center"/>
    </xf>
    <xf numFmtId="3" fontId="0" fillId="14" borderId="44" xfId="0" applyNumberFormat="1" applyFill="1" applyBorder="1" applyAlignment="1" applyProtection="1">
      <alignment horizontal="right" vertical="center"/>
    </xf>
    <xf numFmtId="3" fontId="0" fillId="14" borderId="21" xfId="0" applyNumberFormat="1" applyFill="1" applyBorder="1" applyAlignment="1" applyProtection="1">
      <alignment horizontal="right" vertical="center"/>
    </xf>
    <xf numFmtId="0" fontId="0" fillId="0" borderId="83" xfId="0" applyBorder="1" applyAlignment="1" applyProtection="1">
      <alignment horizontal="left" vertical="center" wrapText="1"/>
    </xf>
    <xf numFmtId="0" fontId="0" fillId="0" borderId="69" xfId="0" applyBorder="1" applyAlignment="1" applyProtection="1">
      <alignment horizontal="left" vertical="center" wrapText="1"/>
    </xf>
    <xf numFmtId="49" fontId="0" fillId="4" borderId="24" xfId="0" applyNumberFormat="1" applyFill="1" applyBorder="1" applyAlignment="1" applyProtection="1">
      <alignment horizontal="center" vertical="center" wrapText="1"/>
    </xf>
    <xf numFmtId="49" fontId="0" fillId="4" borderId="31" xfId="0" applyNumberFormat="1" applyFill="1" applyBorder="1" applyAlignment="1" applyProtection="1">
      <alignment horizontal="center" vertical="center" wrapText="1"/>
    </xf>
    <xf numFmtId="0" fontId="0" fillId="5" borderId="61" xfId="0" applyFill="1" applyBorder="1" applyAlignment="1" applyProtection="1">
      <alignment horizontal="center" vertical="center" wrapText="1"/>
    </xf>
    <xf numFmtId="0" fontId="0" fillId="5" borderId="36" xfId="0" applyFill="1" applyBorder="1" applyAlignment="1" applyProtection="1">
      <alignment horizontal="center" vertical="center" wrapText="1"/>
    </xf>
    <xf numFmtId="0" fontId="0" fillId="5" borderId="69" xfId="0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1" fontId="0" fillId="11" borderId="46" xfId="0" applyNumberFormat="1" applyFill="1" applyBorder="1" applyAlignment="1" applyProtection="1">
      <alignment horizontal="center" vertical="center"/>
    </xf>
    <xf numFmtId="1" fontId="0" fillId="11" borderId="33" xfId="0" applyNumberFormat="1" applyFill="1" applyBorder="1" applyAlignment="1" applyProtection="1">
      <alignment horizontal="center" vertical="center"/>
    </xf>
    <xf numFmtId="1" fontId="0" fillId="11" borderId="49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7" fillId="15" borderId="1" xfId="0" applyFont="1" applyFill="1" applyBorder="1"/>
    <xf numFmtId="0" fontId="8" fillId="0" borderId="0" xfId="0" applyFont="1" applyAlignment="1"/>
    <xf numFmtId="0" fontId="3" fillId="10" borderId="0" xfId="0" applyFont="1" applyFill="1" applyAlignment="1">
      <alignment vertical="center" wrapText="1"/>
    </xf>
    <xf numFmtId="0" fontId="3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7" fillId="15" borderId="1" xfId="0" applyFont="1" applyFill="1" applyBorder="1" applyAlignment="1" applyProtection="1">
      <alignment vertical="center"/>
    </xf>
    <xf numFmtId="0" fontId="15" fillId="15" borderId="46" xfId="0" applyFont="1" applyFill="1" applyBorder="1" applyAlignment="1">
      <alignment horizontal="left" vertical="center"/>
    </xf>
    <xf numFmtId="0" fontId="15" fillId="15" borderId="19" xfId="0" applyFont="1" applyFill="1" applyBorder="1" applyAlignment="1">
      <alignment horizontal="left" vertical="center"/>
    </xf>
    <xf numFmtId="0" fontId="15" fillId="15" borderId="60" xfId="0" applyFont="1" applyFill="1" applyBorder="1" applyAlignment="1">
      <alignment horizontal="left" vertical="center"/>
    </xf>
    <xf numFmtId="0" fontId="15" fillId="15" borderId="2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15" borderId="61" xfId="0" applyFont="1" applyFill="1" applyBorder="1" applyAlignment="1">
      <alignment horizontal="left" vertical="center"/>
    </xf>
    <xf numFmtId="0" fontId="15" fillId="15" borderId="20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b val="0"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143774</xdr:colOff>
      <xdr:row>39</xdr:row>
      <xdr:rowOff>108486</xdr:rowOff>
    </xdr:from>
    <xdr:to>
      <xdr:col>21</xdr:col>
      <xdr:colOff>1076739</xdr:colOff>
      <xdr:row>39</xdr:row>
      <xdr:rowOff>110048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4975560" y="8891278"/>
          <a:ext cx="5114069" cy="156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133351</xdr:rowOff>
    </xdr:from>
    <xdr:to>
      <xdr:col>11</xdr:col>
      <xdr:colOff>638175</xdr:colOff>
      <xdr:row>36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8150" y="133351"/>
          <a:ext cx="8582025" cy="6829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u="sng"/>
            <a:t>Bruksanvisning</a:t>
          </a:r>
        </a:p>
        <a:p>
          <a:endParaRPr lang="nb-NO" sz="1100" u="sng"/>
        </a:p>
        <a:p>
          <a:r>
            <a:rPr lang="nb-NO" sz="1100" b="1" u="none"/>
            <a:t>0.</a:t>
          </a:r>
          <a:r>
            <a:rPr lang="nb-NO" sz="1100" b="1" u="none" baseline="0"/>
            <a:t> Fyll ut ressursoversikt i C4 til D8 først!</a:t>
          </a:r>
        </a:p>
        <a:p>
          <a:endParaRPr lang="nb-NO" sz="1100" u="none"/>
        </a:p>
        <a:p>
          <a:r>
            <a:rPr lang="nb-NO" sz="1100" u="none"/>
            <a:t>1. Antallet</a:t>
          </a:r>
          <a:r>
            <a:rPr lang="nb-NO" sz="1100" u="none" baseline="0"/>
            <a:t> tilsynsobjekter fylles inn i rad 16-38 i kolonne C.</a:t>
          </a:r>
        </a:p>
        <a:p>
          <a:endParaRPr lang="nb-NO" sz="1100" u="none" baseline="0"/>
        </a:p>
        <a:p>
          <a:r>
            <a:rPr lang="nb-NO" sz="1100" u="none" baseline="0"/>
            <a:t>2. De </a:t>
          </a:r>
          <a:r>
            <a:rPr lang="nb-NO" sz="1100" i="1" u="none" baseline="0"/>
            <a:t>hvite</a:t>
          </a:r>
          <a:r>
            <a:rPr lang="nb-NO" sz="1100" u="none" baseline="0"/>
            <a:t> cellene i kolonne D til G representerer standard risikogruppe og fylles automatisk.</a:t>
          </a:r>
        </a:p>
        <a:p>
          <a:endParaRPr lang="nb-NO" sz="1100" u="none" baseline="0"/>
        </a:p>
        <a:p>
          <a:r>
            <a:rPr lang="nb-NO" sz="1100" u="none" baseline="0"/>
            <a:t>3. Det antall objekter som hører hjemme i </a:t>
          </a:r>
          <a:r>
            <a:rPr lang="nb-NO" sz="1100" i="1" u="none" baseline="0"/>
            <a:t>andre</a:t>
          </a:r>
          <a:r>
            <a:rPr lang="nb-NO" sz="1100" u="none" baseline="0"/>
            <a:t> risikogrupper enn det som er standard fylles manuelt inn i de </a:t>
          </a:r>
          <a:r>
            <a:rPr lang="nb-NO" sz="1100" i="1" u="none" baseline="0"/>
            <a:t>beige</a:t>
          </a:r>
          <a:r>
            <a:rPr lang="nb-NO" sz="1100" u="none" baseline="0"/>
            <a:t> cellene i kolonne D til G.</a:t>
          </a:r>
        </a:p>
        <a:p>
          <a:endParaRPr lang="nb-NO" sz="1100" u="none" baseline="0"/>
        </a:p>
        <a:p>
          <a:r>
            <a:rPr lang="nb-NO" sz="1100" u="none"/>
            <a:t>4. Antallet</a:t>
          </a:r>
          <a:r>
            <a:rPr lang="nb-NO" sz="1100" u="none" baseline="0"/>
            <a:t> fylt inn i andre risikogrupper </a:t>
          </a:r>
          <a:r>
            <a:rPr lang="nb-NO" sz="1100" u="none"/>
            <a:t>trekkes da automatisk fra antallet i standard risikogruppe, men</a:t>
          </a:r>
          <a:r>
            <a:rPr lang="nb-NO" sz="1100" u="none" baseline="0"/>
            <a:t> det totale a</a:t>
          </a:r>
          <a:r>
            <a:rPr lang="nb-NO" sz="1100" u="none"/>
            <a:t>ntallet tilsyn i kolonne J forblir uendret</a:t>
          </a:r>
          <a:r>
            <a:rPr lang="nb-NO" sz="1100" u="none" baseline="0"/>
            <a:t> (med unntak av i linje 16 og 34). </a:t>
          </a:r>
          <a:endParaRPr lang="nb-NO" sz="1100" u="none"/>
        </a:p>
        <a:p>
          <a:endParaRPr lang="nb-NO" sz="1100" u="none"/>
        </a:p>
        <a:p>
          <a:r>
            <a:rPr lang="nb-NO" sz="1100" u="none"/>
            <a:t>5. Restanse fra foregående år</a:t>
          </a:r>
          <a:r>
            <a:rPr lang="nb-NO" sz="1100" u="none" baseline="0"/>
            <a:t> fylles inn i kolonne K og blir lagt til eller trukket fra planlagte aktiviteter i kolonne M.</a:t>
          </a:r>
        </a:p>
        <a:p>
          <a:endParaRPr lang="nb-NO" sz="1100" u="none" baseline="0"/>
        </a:p>
        <a:p>
          <a:r>
            <a:rPr lang="nb-NO" sz="1100" u="none" baseline="0"/>
            <a:t>6. Arket "Antall el-entreprenører" fylles ut med antall virksomheter, og antall forventede nyalegg fra utenbys og utenlandske entreprenører.</a:t>
          </a:r>
        </a:p>
        <a:p>
          <a:endParaRPr lang="nb-NO" sz="1100" u="none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u="none" baseline="0"/>
            <a:t>7. Tilsynsplanen skal fylles ut og sendes inn for godkjenning </a:t>
          </a:r>
          <a:r>
            <a:rPr lang="nb-NO" sz="1100" i="0" u="none" baseline="0"/>
            <a:t>uten fratrekk av ressurser til eventuelle</a:t>
          </a:r>
          <a:r>
            <a:rPr lang="nb-NO" sz="1100" u="none" baseline="0"/>
            <a:t> prosjekter. </a:t>
          </a:r>
        </a:p>
        <a:p>
          <a:pPr eaLnBrk="1" fontAlgn="auto" latinLnBrk="0" hangingPunct="1"/>
          <a:endParaRPr lang="nb-NO">
            <a:effectLst/>
          </a:endParaRPr>
        </a:p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Arket for prosjekter brukes når disse er godkjent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DSB. Her fylles det inn andel av ressurser som skal trekkes fra hvert resultatområde, omregning til månedsverk, og planlagt og brukt tid på de ulike prosjektene.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u="none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Antall planlagte tilsyn i kolonne M i "Plan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rapport"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reduseres basert på tabellene på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prosjektarket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 sz="1100" u="none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Kolonne H fylles ut fortløpende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 få en oversikt over fordeling av nyanlegg som meldes i løpet av tilsynsåret.</a:t>
          </a:r>
          <a:endParaRPr lang="nb-NO">
            <a:effectLst/>
          </a:endParaRPr>
        </a:p>
        <a:p>
          <a:endParaRPr lang="nb-NO" sz="1100" u="none" baseline="0"/>
        </a:p>
        <a:p>
          <a:r>
            <a:rPr lang="nb-NO" sz="1100" u="none" baseline="0"/>
            <a:t>12. Utførte aktiviteter fylles inn i kolonne O til S.</a:t>
          </a:r>
        </a:p>
        <a:p>
          <a:endParaRPr lang="nb-NO" sz="1100" u="none" baseline="0"/>
        </a:p>
        <a:p>
          <a:r>
            <a:rPr lang="nb-NO" sz="1100" u="none" baseline="0"/>
            <a:t>13. Kolonne Q er for å kunne ha en oversikt over hva slags type byggeplasser det føres tilsyn med. Det er ikke nødvendig å fordele kontrollene på de ulike resultatområdene, men antallet byggeplasskontroller bør tilsvare 20 % av nyanleggskontrollene. Eventuelt kan byggeplasskontrollene på radene for "Annen næringsvirkomhet / bygg" eller "Diverse anlegg".</a:t>
          </a:r>
        </a:p>
        <a:p>
          <a:endParaRPr lang="nb-NO" sz="1100" u="none" baseline="0"/>
        </a:p>
        <a:p>
          <a:r>
            <a:rPr lang="nb-NO" sz="1100" u="none" baseline="0"/>
            <a:t>14. Eventuelle avvik kan sees i kolonne T, og hvorvidt det er innenfor 5% flagges i kolonne U.</a:t>
          </a:r>
        </a:p>
        <a:p>
          <a:endParaRPr lang="nb-NO" sz="1100" u="none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u="none"/>
            <a:t>15. Celler</a:t>
          </a:r>
          <a:r>
            <a:rPr lang="nb-NO" sz="1100" u="none" baseline="0"/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inneholder formler og som ikke skal fylles in manuelt er låst.</a:t>
          </a: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"/>
  <sheetViews>
    <sheetView tabSelected="1" zoomScale="78" zoomScaleNormal="78" workbookViewId="0">
      <pane xSplit="1" topLeftCell="B1" activePane="topRight" state="frozen"/>
      <selection activeCell="A16" sqref="A16"/>
      <selection pane="topRight" activeCell="F26" sqref="F26"/>
    </sheetView>
  </sheetViews>
  <sheetFormatPr baseColWidth="10" defaultColWidth="11.42578125" defaultRowHeight="15" x14ac:dyDescent="0.25"/>
  <cols>
    <col min="1" max="1" width="11.42578125" style="2"/>
    <col min="2" max="2" width="49.28515625" style="2" customWidth="1"/>
    <col min="3" max="3" width="14.42578125" style="2" customWidth="1"/>
    <col min="4" max="4" width="13.28515625" style="2" customWidth="1"/>
    <col min="5" max="6" width="11.42578125" style="2"/>
    <col min="7" max="7" width="13.28515625" style="2" customWidth="1"/>
    <col min="8" max="8" width="12.28515625" style="2" customWidth="1"/>
    <col min="9" max="9" width="3.28515625" style="2" customWidth="1"/>
    <col min="10" max="10" width="15.85546875" style="2" customWidth="1"/>
    <col min="11" max="11" width="16.5703125" style="2" customWidth="1"/>
    <col min="12" max="12" width="17.5703125" style="2" customWidth="1"/>
    <col min="13" max="13" width="15.28515625" style="2" customWidth="1"/>
    <col min="14" max="14" width="3.28515625" style="2" customWidth="1"/>
    <col min="15" max="15" width="13.28515625" style="65" customWidth="1"/>
    <col min="16" max="16" width="14.140625" style="13" customWidth="1"/>
    <col min="17" max="17" width="14.140625" style="240" customWidth="1"/>
    <col min="18" max="18" width="14.140625" style="2" customWidth="1"/>
    <col min="19" max="19" width="14" style="2" customWidth="1"/>
    <col min="20" max="20" width="3.28515625" style="2" customWidth="1"/>
    <col min="21" max="21" width="17.28515625" style="2" customWidth="1"/>
    <col min="22" max="22" width="18.140625" style="2" customWidth="1"/>
    <col min="23" max="23" width="41.7109375" style="2" customWidth="1"/>
    <col min="24" max="16384" width="11.42578125" style="2"/>
  </cols>
  <sheetData>
    <row r="1" spans="1:23" ht="29.25" thickBot="1" x14ac:dyDescent="0.3">
      <c r="A1" s="246"/>
      <c r="B1" s="391" t="s">
        <v>139</v>
      </c>
      <c r="C1" s="391"/>
      <c r="D1" s="386" t="s">
        <v>47</v>
      </c>
      <c r="E1" s="386"/>
      <c r="F1" s="386"/>
      <c r="G1" s="386"/>
      <c r="H1" s="386"/>
      <c r="I1" s="386"/>
      <c r="J1" s="386"/>
      <c r="K1" s="386"/>
      <c r="L1" s="386"/>
      <c r="M1" s="386"/>
      <c r="O1" s="74"/>
    </row>
    <row r="2" spans="1:23" ht="16.5" customHeight="1" thickBot="1" x14ac:dyDescent="0.5">
      <c r="A2" s="246"/>
      <c r="B2" s="1"/>
      <c r="C2" s="1"/>
    </row>
    <row r="3" spans="1:23" ht="16.5" customHeight="1" x14ac:dyDescent="0.25">
      <c r="A3" s="292" t="s">
        <v>131</v>
      </c>
      <c r="B3" s="247" t="s">
        <v>38</v>
      </c>
      <c r="C3" s="248">
        <v>2022</v>
      </c>
      <c r="D3" s="249">
        <v>2023</v>
      </c>
    </row>
    <row r="4" spans="1:23" ht="16.5" customHeight="1" x14ac:dyDescent="0.25">
      <c r="A4" s="292"/>
      <c r="B4" s="250" t="s">
        <v>23</v>
      </c>
      <c r="C4" s="200"/>
      <c r="D4" s="251"/>
    </row>
    <row r="5" spans="1:23" ht="16.5" customHeight="1" x14ac:dyDescent="0.25">
      <c r="A5" s="292"/>
      <c r="B5" s="252" t="s">
        <v>24</v>
      </c>
      <c r="C5" s="200"/>
      <c r="D5" s="251"/>
      <c r="F5" s="2" t="s">
        <v>92</v>
      </c>
    </row>
    <row r="6" spans="1:23" ht="16.5" customHeight="1" x14ac:dyDescent="0.25">
      <c r="A6" s="292"/>
      <c r="B6" s="250" t="s">
        <v>25</v>
      </c>
      <c r="C6" s="200"/>
      <c r="D6" s="251"/>
    </row>
    <row r="7" spans="1:23" ht="16.5" customHeight="1" x14ac:dyDescent="0.25">
      <c r="A7" s="292"/>
      <c r="B7" s="250" t="s">
        <v>64</v>
      </c>
      <c r="C7" s="200"/>
      <c r="D7" s="251"/>
      <c r="P7" s="64"/>
    </row>
    <row r="8" spans="1:23" ht="16.5" customHeight="1" x14ac:dyDescent="0.25">
      <c r="A8" s="292"/>
      <c r="B8" s="253" t="s">
        <v>132</v>
      </c>
      <c r="C8" s="201"/>
      <c r="D8" s="254"/>
    </row>
    <row r="9" spans="1:23" ht="16.5" customHeight="1" x14ac:dyDescent="0.45">
      <c r="A9" s="292"/>
      <c r="B9" s="255"/>
      <c r="C9" s="256"/>
      <c r="D9" s="257"/>
    </row>
    <row r="10" spans="1:23" ht="16.5" customHeight="1" thickBot="1" x14ac:dyDescent="0.3">
      <c r="A10" s="292"/>
      <c r="B10" s="290" t="s">
        <v>130</v>
      </c>
      <c r="C10" s="291"/>
      <c r="D10" s="258" t="str">
        <f>IF(SUM(Prosjekter!D8:D30)&gt;0,"Ja","Nei")</f>
        <v>Nei</v>
      </c>
      <c r="O10" s="240"/>
      <c r="P10" s="240"/>
    </row>
    <row r="11" spans="1:23" ht="16.5" customHeight="1" thickBot="1" x14ac:dyDescent="0.5">
      <c r="A11" s="246"/>
      <c r="C11" s="1"/>
    </row>
    <row r="12" spans="1:23" ht="32.25" customHeight="1" thickBot="1" x14ac:dyDescent="0.3">
      <c r="A12" s="246"/>
      <c r="B12" s="315" t="s">
        <v>29</v>
      </c>
      <c r="C12" s="316"/>
      <c r="D12" s="316"/>
      <c r="E12" s="316"/>
      <c r="F12" s="316"/>
      <c r="G12" s="316"/>
      <c r="H12" s="317"/>
      <c r="J12" s="315" t="s">
        <v>133</v>
      </c>
      <c r="K12" s="316"/>
      <c r="L12" s="316"/>
      <c r="M12" s="317"/>
      <c r="O12" s="315" t="s">
        <v>134</v>
      </c>
      <c r="P12" s="316"/>
      <c r="Q12" s="316"/>
      <c r="R12" s="316"/>
      <c r="S12" s="317"/>
      <c r="U12" s="315" t="s">
        <v>50</v>
      </c>
      <c r="V12" s="316"/>
      <c r="W12" s="317"/>
    </row>
    <row r="13" spans="1:23" ht="43.5" customHeight="1" x14ac:dyDescent="0.25">
      <c r="A13" s="292" t="s">
        <v>33</v>
      </c>
      <c r="B13" s="392"/>
      <c r="C13" s="393"/>
      <c r="D13" s="398" t="s">
        <v>70</v>
      </c>
      <c r="E13" s="399"/>
      <c r="F13" s="399"/>
      <c r="G13" s="400"/>
      <c r="H13" s="293" t="s">
        <v>140</v>
      </c>
      <c r="J13" s="383" t="s">
        <v>51</v>
      </c>
      <c r="K13" s="296" t="s">
        <v>108</v>
      </c>
      <c r="L13" s="302" t="s">
        <v>115</v>
      </c>
      <c r="M13" s="297" t="s">
        <v>141</v>
      </c>
      <c r="O13" s="324" t="s">
        <v>71</v>
      </c>
      <c r="P13" s="325"/>
      <c r="Q13" s="278" t="s">
        <v>138</v>
      </c>
      <c r="R13" s="322" t="s">
        <v>39</v>
      </c>
      <c r="S13" s="323"/>
      <c r="U13" s="404" t="s">
        <v>53</v>
      </c>
      <c r="V13" s="406" t="s">
        <v>113</v>
      </c>
      <c r="W13" s="293" t="s">
        <v>19</v>
      </c>
    </row>
    <row r="14" spans="1:23" ht="62.25" customHeight="1" x14ac:dyDescent="0.25">
      <c r="A14" s="292"/>
      <c r="B14" s="394" t="s">
        <v>59</v>
      </c>
      <c r="C14" s="396" t="s">
        <v>106</v>
      </c>
      <c r="D14" s="401" t="s">
        <v>72</v>
      </c>
      <c r="E14" s="402"/>
      <c r="F14" s="402"/>
      <c r="G14" s="403"/>
      <c r="H14" s="294"/>
      <c r="J14" s="384"/>
      <c r="K14" s="296"/>
      <c r="L14" s="303"/>
      <c r="M14" s="298"/>
      <c r="O14" s="75" t="s">
        <v>48</v>
      </c>
      <c r="P14" s="328" t="s">
        <v>65</v>
      </c>
      <c r="Q14" s="277"/>
      <c r="R14" s="326" t="s">
        <v>32</v>
      </c>
      <c r="S14" s="294" t="s">
        <v>34</v>
      </c>
      <c r="U14" s="405"/>
      <c r="V14" s="407"/>
      <c r="W14" s="294"/>
    </row>
    <row r="15" spans="1:23" ht="22.5" customHeight="1" thickBot="1" x14ac:dyDescent="0.3">
      <c r="A15" s="292"/>
      <c r="B15" s="395"/>
      <c r="C15" s="397"/>
      <c r="D15" s="101" t="s">
        <v>42</v>
      </c>
      <c r="E15" s="102" t="s">
        <v>43</v>
      </c>
      <c r="F15" s="102" t="s">
        <v>44</v>
      </c>
      <c r="G15" s="103" t="s">
        <v>45</v>
      </c>
      <c r="H15" s="295"/>
      <c r="J15" s="385"/>
      <c r="K15" s="296"/>
      <c r="L15" s="78" t="str">
        <f>D10</f>
        <v>Nei</v>
      </c>
      <c r="M15" s="299"/>
      <c r="O15" s="130">
        <f>'Antall el-entreprenører'!H18</f>
        <v>0</v>
      </c>
      <c r="P15" s="329"/>
      <c r="Q15" s="280">
        <f>ROUNDUP(O15*0.2,0)</f>
        <v>0</v>
      </c>
      <c r="R15" s="327"/>
      <c r="S15" s="295"/>
      <c r="U15" s="405"/>
      <c r="V15" s="407"/>
      <c r="W15" s="294"/>
    </row>
    <row r="16" spans="1:23" ht="15" customHeight="1" thickBot="1" x14ac:dyDescent="0.3">
      <c r="A16" s="292"/>
      <c r="B16" s="14" t="s">
        <v>52</v>
      </c>
      <c r="C16" s="58"/>
      <c r="D16" s="57">
        <v>0</v>
      </c>
      <c r="E16" s="19"/>
      <c r="F16" s="24">
        <f>C16-(SUM(D16,E16,G16))</f>
        <v>0</v>
      </c>
      <c r="G16" s="104"/>
      <c r="H16" s="111"/>
      <c r="J16" s="115">
        <f>ROUNDUP((C16-D16)*0.05+D16*0.2,0)</f>
        <v>0</v>
      </c>
      <c r="K16" s="116"/>
      <c r="L16" s="202">
        <f>Prosjekter!D8</f>
        <v>0</v>
      </c>
      <c r="M16" s="123">
        <f>(J16+K16)*(1-L16)</f>
        <v>0</v>
      </c>
      <c r="O16" s="131"/>
      <c r="P16" s="136"/>
      <c r="Q16" s="274"/>
      <c r="R16" s="318" t="s">
        <v>57</v>
      </c>
      <c r="S16" s="319"/>
      <c r="U16" s="144">
        <f>M16-P16</f>
        <v>0</v>
      </c>
      <c r="V16" s="77" t="str">
        <f t="shared" ref="V16:V38" si="0">IF(U16&gt;M16*0.05,"Nei","Ja")</f>
        <v>Ja</v>
      </c>
      <c r="W16" s="82"/>
    </row>
    <row r="17" spans="1:23" ht="15.75" thickBot="1" x14ac:dyDescent="0.3">
      <c r="A17" s="292"/>
      <c r="B17" s="9" t="s">
        <v>16</v>
      </c>
      <c r="C17" s="58"/>
      <c r="D17" s="20">
        <v>0</v>
      </c>
      <c r="E17" s="21"/>
      <c r="F17" s="21"/>
      <c r="G17" s="25">
        <f>C17-(SUM(F17,E17,D17))</f>
        <v>0</v>
      </c>
      <c r="H17" s="112"/>
      <c r="J17" s="117">
        <f>ROUNDUP(C17*0.033,0)</f>
        <v>0</v>
      </c>
      <c r="K17" s="118"/>
      <c r="L17" s="179">
        <f>Prosjekter!D9</f>
        <v>0</v>
      </c>
      <c r="M17" s="124">
        <f t="shared" ref="M17:M38" si="1">(J17+K17)*(1-L17)</f>
        <v>0</v>
      </c>
      <c r="O17" s="132"/>
      <c r="P17" s="137"/>
      <c r="Q17" s="275"/>
      <c r="R17" s="320"/>
      <c r="S17" s="321"/>
      <c r="U17" s="145">
        <f>M17-P17</f>
        <v>0</v>
      </c>
      <c r="V17" s="78" t="str">
        <f t="shared" si="0"/>
        <v>Ja</v>
      </c>
      <c r="W17" s="83"/>
    </row>
    <row r="18" spans="1:23" ht="14.45" customHeight="1" thickBot="1" x14ac:dyDescent="0.3">
      <c r="A18" s="292"/>
      <c r="B18" s="10" t="s">
        <v>63</v>
      </c>
      <c r="C18" s="58"/>
      <c r="D18" s="26">
        <f t="shared" ref="D18:D30" si="2">C18-SUM(E18,F18,G18)</f>
        <v>0</v>
      </c>
      <c r="E18" s="21"/>
      <c r="F18" s="21"/>
      <c r="G18" s="105"/>
      <c r="H18" s="112"/>
      <c r="J18" s="117">
        <f>ROUNDUP(C18*0.2,0)</f>
        <v>0</v>
      </c>
      <c r="K18" s="118"/>
      <c r="L18" s="179">
        <f>Prosjekter!D10</f>
        <v>0</v>
      </c>
      <c r="M18" s="124">
        <f t="shared" si="1"/>
        <v>0</v>
      </c>
      <c r="O18" s="132"/>
      <c r="P18" s="310" t="s">
        <v>57</v>
      </c>
      <c r="Q18" s="275"/>
      <c r="R18" s="272"/>
      <c r="S18" s="138"/>
      <c r="U18" s="146">
        <f t="shared" ref="U18:U37" si="3">M18-R18</f>
        <v>0</v>
      </c>
      <c r="V18" s="79" t="str">
        <f t="shared" si="0"/>
        <v>Ja</v>
      </c>
      <c r="W18" s="83"/>
    </row>
    <row r="19" spans="1:23" ht="15.75" thickBot="1" x14ac:dyDescent="0.3">
      <c r="A19" s="292"/>
      <c r="B19" s="10" t="s">
        <v>5</v>
      </c>
      <c r="C19" s="58"/>
      <c r="D19" s="26">
        <f t="shared" si="2"/>
        <v>0</v>
      </c>
      <c r="E19" s="21"/>
      <c r="F19" s="21"/>
      <c r="G19" s="105"/>
      <c r="H19" s="112"/>
      <c r="J19" s="117">
        <f t="shared" ref="J19:J30" si="4">ROUNDUP(C19*0.2,0)</f>
        <v>0</v>
      </c>
      <c r="K19" s="118"/>
      <c r="L19" s="179">
        <f>Prosjekter!D11</f>
        <v>0</v>
      </c>
      <c r="M19" s="124">
        <f t="shared" si="1"/>
        <v>0</v>
      </c>
      <c r="O19" s="133"/>
      <c r="P19" s="311"/>
      <c r="Q19" s="275"/>
      <c r="R19" s="272"/>
      <c r="S19" s="138"/>
      <c r="U19" s="146">
        <f t="shared" si="3"/>
        <v>0</v>
      </c>
      <c r="V19" s="79" t="str">
        <f t="shared" si="0"/>
        <v>Ja</v>
      </c>
      <c r="W19" s="83"/>
    </row>
    <row r="20" spans="1:23" ht="15.75" thickBot="1" x14ac:dyDescent="0.3">
      <c r="A20" s="292"/>
      <c r="B20" s="10" t="s">
        <v>6</v>
      </c>
      <c r="C20" s="58"/>
      <c r="D20" s="26">
        <f>C20-SUM(E20,F20,G20)</f>
        <v>0</v>
      </c>
      <c r="E20" s="21"/>
      <c r="F20" s="21"/>
      <c r="G20" s="105"/>
      <c r="H20" s="112"/>
      <c r="J20" s="117">
        <f t="shared" si="4"/>
        <v>0</v>
      </c>
      <c r="K20" s="118"/>
      <c r="L20" s="179">
        <f>Prosjekter!D12</f>
        <v>0</v>
      </c>
      <c r="M20" s="125">
        <f t="shared" si="1"/>
        <v>0</v>
      </c>
      <c r="O20" s="132"/>
      <c r="P20" s="311"/>
      <c r="Q20" s="275"/>
      <c r="R20" s="272"/>
      <c r="S20" s="138"/>
      <c r="U20" s="146">
        <f t="shared" si="3"/>
        <v>0</v>
      </c>
      <c r="V20" s="79" t="str">
        <f t="shared" si="0"/>
        <v>Ja</v>
      </c>
      <c r="W20" s="83"/>
    </row>
    <row r="21" spans="1:23" ht="15.75" thickBot="1" x14ac:dyDescent="0.3">
      <c r="A21" s="292"/>
      <c r="B21" s="10" t="s">
        <v>7</v>
      </c>
      <c r="C21" s="58"/>
      <c r="D21" s="26">
        <f t="shared" si="2"/>
        <v>0</v>
      </c>
      <c r="E21" s="21"/>
      <c r="F21" s="21"/>
      <c r="G21" s="105"/>
      <c r="H21" s="112"/>
      <c r="J21" s="117">
        <f t="shared" si="4"/>
        <v>0</v>
      </c>
      <c r="K21" s="118"/>
      <c r="L21" s="179">
        <f>Prosjekter!D13</f>
        <v>0</v>
      </c>
      <c r="M21" s="123">
        <f t="shared" si="1"/>
        <v>0</v>
      </c>
      <c r="O21" s="132"/>
      <c r="P21" s="311"/>
      <c r="Q21" s="275"/>
      <c r="R21" s="272"/>
      <c r="S21" s="138"/>
      <c r="U21" s="146">
        <f t="shared" si="3"/>
        <v>0</v>
      </c>
      <c r="V21" s="79" t="str">
        <f t="shared" si="0"/>
        <v>Ja</v>
      </c>
      <c r="W21" s="83"/>
    </row>
    <row r="22" spans="1:23" ht="15.75" thickBot="1" x14ac:dyDescent="0.3">
      <c r="A22" s="292"/>
      <c r="B22" s="10" t="s">
        <v>8</v>
      </c>
      <c r="C22" s="58"/>
      <c r="D22" s="26">
        <f t="shared" si="2"/>
        <v>0</v>
      </c>
      <c r="E22" s="21"/>
      <c r="F22" s="21"/>
      <c r="G22" s="105"/>
      <c r="H22" s="112"/>
      <c r="J22" s="117">
        <f t="shared" si="4"/>
        <v>0</v>
      </c>
      <c r="K22" s="118"/>
      <c r="L22" s="179">
        <f>Prosjekter!D14</f>
        <v>0</v>
      </c>
      <c r="M22" s="125">
        <f t="shared" si="1"/>
        <v>0</v>
      </c>
      <c r="O22" s="133"/>
      <c r="P22" s="311"/>
      <c r="Q22" s="275"/>
      <c r="R22" s="272"/>
      <c r="S22" s="138"/>
      <c r="U22" s="146">
        <f t="shared" si="3"/>
        <v>0</v>
      </c>
      <c r="V22" s="79" t="str">
        <f t="shared" si="0"/>
        <v>Ja</v>
      </c>
      <c r="W22" s="83"/>
    </row>
    <row r="23" spans="1:23" ht="15.75" thickBot="1" x14ac:dyDescent="0.3">
      <c r="A23" s="292"/>
      <c r="B23" s="10" t="s">
        <v>9</v>
      </c>
      <c r="C23" s="58"/>
      <c r="D23" s="26">
        <f t="shared" si="2"/>
        <v>0</v>
      </c>
      <c r="E23" s="21"/>
      <c r="F23" s="21"/>
      <c r="G23" s="105"/>
      <c r="H23" s="112"/>
      <c r="J23" s="117">
        <f t="shared" si="4"/>
        <v>0</v>
      </c>
      <c r="K23" s="118"/>
      <c r="L23" s="179">
        <f>Prosjekter!D15</f>
        <v>0</v>
      </c>
      <c r="M23" s="126">
        <f t="shared" si="1"/>
        <v>0</v>
      </c>
      <c r="O23" s="132"/>
      <c r="P23" s="311"/>
      <c r="Q23" s="275"/>
      <c r="R23" s="272"/>
      <c r="S23" s="138"/>
      <c r="U23" s="146">
        <f t="shared" si="3"/>
        <v>0</v>
      </c>
      <c r="V23" s="79" t="str">
        <f t="shared" si="0"/>
        <v>Ja</v>
      </c>
      <c r="W23" s="83"/>
    </row>
    <row r="24" spans="1:23" ht="15.75" thickBot="1" x14ac:dyDescent="0.3">
      <c r="A24" s="292"/>
      <c r="B24" s="10" t="s">
        <v>0</v>
      </c>
      <c r="C24" s="58"/>
      <c r="D24" s="26">
        <f t="shared" si="2"/>
        <v>0</v>
      </c>
      <c r="E24" s="21"/>
      <c r="F24" s="21"/>
      <c r="G24" s="105"/>
      <c r="H24" s="112"/>
      <c r="J24" s="117">
        <f t="shared" si="4"/>
        <v>0</v>
      </c>
      <c r="K24" s="118"/>
      <c r="L24" s="179">
        <f>Prosjekter!D16</f>
        <v>0</v>
      </c>
      <c r="M24" s="123">
        <f t="shared" si="1"/>
        <v>0</v>
      </c>
      <c r="O24" s="132"/>
      <c r="P24" s="311"/>
      <c r="Q24" s="275"/>
      <c r="R24" s="272"/>
      <c r="S24" s="138"/>
      <c r="U24" s="146">
        <f t="shared" si="3"/>
        <v>0</v>
      </c>
      <c r="V24" s="79" t="str">
        <f t="shared" si="0"/>
        <v>Ja</v>
      </c>
      <c r="W24" s="83"/>
    </row>
    <row r="25" spans="1:23" ht="15.75" thickBot="1" x14ac:dyDescent="0.3">
      <c r="A25" s="292"/>
      <c r="B25" s="10" t="s">
        <v>10</v>
      </c>
      <c r="C25" s="58"/>
      <c r="D25" s="26">
        <f t="shared" si="2"/>
        <v>0</v>
      </c>
      <c r="E25" s="21"/>
      <c r="F25" s="21" t="s">
        <v>92</v>
      </c>
      <c r="G25" s="105"/>
      <c r="H25" s="112"/>
      <c r="J25" s="117">
        <f t="shared" si="4"/>
        <v>0</v>
      </c>
      <c r="K25" s="118"/>
      <c r="L25" s="179">
        <f>Prosjekter!D17</f>
        <v>0</v>
      </c>
      <c r="M25" s="125">
        <f t="shared" si="1"/>
        <v>0</v>
      </c>
      <c r="O25" s="133"/>
      <c r="P25" s="311"/>
      <c r="Q25" s="275"/>
      <c r="R25" s="272"/>
      <c r="S25" s="138"/>
      <c r="U25" s="146">
        <f t="shared" si="3"/>
        <v>0</v>
      </c>
      <c r="V25" s="79" t="str">
        <f t="shared" si="0"/>
        <v>Ja</v>
      </c>
      <c r="W25" s="83"/>
    </row>
    <row r="26" spans="1:23" ht="15.75" thickBot="1" x14ac:dyDescent="0.3">
      <c r="A26" s="292"/>
      <c r="B26" s="10" t="s">
        <v>11</v>
      </c>
      <c r="C26" s="58"/>
      <c r="D26" s="26">
        <f t="shared" si="2"/>
        <v>0</v>
      </c>
      <c r="E26" s="21"/>
      <c r="F26" s="21"/>
      <c r="G26" s="105"/>
      <c r="H26" s="112"/>
      <c r="J26" s="117">
        <f t="shared" si="4"/>
        <v>0</v>
      </c>
      <c r="K26" s="118"/>
      <c r="L26" s="179">
        <f>Prosjekter!D18</f>
        <v>0</v>
      </c>
      <c r="M26" s="123">
        <f t="shared" si="1"/>
        <v>0</v>
      </c>
      <c r="O26" s="132"/>
      <c r="P26" s="311"/>
      <c r="Q26" s="275"/>
      <c r="R26" s="272"/>
      <c r="S26" s="138"/>
      <c r="U26" s="146">
        <f t="shared" si="3"/>
        <v>0</v>
      </c>
      <c r="V26" s="79" t="str">
        <f t="shared" si="0"/>
        <v>Ja</v>
      </c>
      <c r="W26" s="83"/>
    </row>
    <row r="27" spans="1:23" ht="15.75" thickBot="1" x14ac:dyDescent="0.3">
      <c r="A27" s="292"/>
      <c r="B27" s="10" t="s">
        <v>12</v>
      </c>
      <c r="C27" s="58"/>
      <c r="D27" s="26">
        <f t="shared" si="2"/>
        <v>0</v>
      </c>
      <c r="E27" s="21"/>
      <c r="F27" s="21"/>
      <c r="G27" s="105"/>
      <c r="H27" s="112"/>
      <c r="J27" s="117">
        <f t="shared" si="4"/>
        <v>0</v>
      </c>
      <c r="K27" s="118"/>
      <c r="L27" s="179">
        <f>Prosjekter!D19</f>
        <v>0</v>
      </c>
      <c r="M27" s="125">
        <f t="shared" si="1"/>
        <v>0</v>
      </c>
      <c r="O27" s="132"/>
      <c r="P27" s="311"/>
      <c r="Q27" s="275"/>
      <c r="R27" s="272"/>
      <c r="S27" s="138"/>
      <c r="U27" s="146">
        <f t="shared" si="3"/>
        <v>0</v>
      </c>
      <c r="V27" s="79" t="str">
        <f t="shared" si="0"/>
        <v>Ja</v>
      </c>
      <c r="W27" s="83"/>
    </row>
    <row r="28" spans="1:23" ht="15.75" thickBot="1" x14ac:dyDescent="0.3">
      <c r="A28" s="292"/>
      <c r="B28" s="11" t="s">
        <v>40</v>
      </c>
      <c r="C28" s="58"/>
      <c r="D28" s="26">
        <f t="shared" si="2"/>
        <v>0</v>
      </c>
      <c r="E28" s="21"/>
      <c r="F28" s="21"/>
      <c r="G28" s="105"/>
      <c r="H28" s="112"/>
      <c r="J28" s="117">
        <f t="shared" si="4"/>
        <v>0</v>
      </c>
      <c r="K28" s="118"/>
      <c r="L28" s="179">
        <f>Prosjekter!D20</f>
        <v>0</v>
      </c>
      <c r="M28" s="123">
        <f t="shared" si="1"/>
        <v>0</v>
      </c>
      <c r="O28" s="133"/>
      <c r="P28" s="311"/>
      <c r="Q28" s="275"/>
      <c r="R28" s="272"/>
      <c r="S28" s="138"/>
      <c r="U28" s="146">
        <f t="shared" si="3"/>
        <v>0</v>
      </c>
      <c r="V28" s="79" t="str">
        <f t="shared" si="0"/>
        <v>Ja</v>
      </c>
      <c r="W28" s="83"/>
    </row>
    <row r="29" spans="1:23" ht="15.75" thickBot="1" x14ac:dyDescent="0.3">
      <c r="A29" s="292"/>
      <c r="B29" s="10" t="s">
        <v>41</v>
      </c>
      <c r="C29" s="58"/>
      <c r="D29" s="26">
        <f t="shared" si="2"/>
        <v>0</v>
      </c>
      <c r="E29" s="21"/>
      <c r="F29" s="21"/>
      <c r="G29" s="105"/>
      <c r="H29" s="112"/>
      <c r="J29" s="117">
        <f t="shared" si="4"/>
        <v>0</v>
      </c>
      <c r="K29" s="118"/>
      <c r="L29" s="179">
        <f>Prosjekter!D21</f>
        <v>0</v>
      </c>
      <c r="M29" s="125">
        <f t="shared" si="1"/>
        <v>0</v>
      </c>
      <c r="O29" s="132"/>
      <c r="P29" s="311"/>
      <c r="Q29" s="275"/>
      <c r="R29" s="272"/>
      <c r="S29" s="138"/>
      <c r="U29" s="146">
        <f t="shared" si="3"/>
        <v>0</v>
      </c>
      <c r="V29" s="79" t="str">
        <f t="shared" si="0"/>
        <v>Ja</v>
      </c>
      <c r="W29" s="83"/>
    </row>
    <row r="30" spans="1:23" ht="15.75" thickBot="1" x14ac:dyDescent="0.3">
      <c r="A30" s="292"/>
      <c r="B30" s="10" t="s">
        <v>69</v>
      </c>
      <c r="C30" s="58"/>
      <c r="D30" s="26">
        <f t="shared" si="2"/>
        <v>0</v>
      </c>
      <c r="E30" s="21"/>
      <c r="F30" s="21"/>
      <c r="G30" s="105"/>
      <c r="H30" s="112"/>
      <c r="J30" s="117">
        <f t="shared" si="4"/>
        <v>0</v>
      </c>
      <c r="K30" s="118"/>
      <c r="L30" s="179">
        <f>Prosjekter!D22</f>
        <v>0</v>
      </c>
      <c r="M30" s="123">
        <f t="shared" si="1"/>
        <v>0</v>
      </c>
      <c r="O30" s="132"/>
      <c r="P30" s="311"/>
      <c r="Q30" s="275"/>
      <c r="R30" s="272"/>
      <c r="S30" s="138"/>
      <c r="U30" s="146">
        <f t="shared" si="3"/>
        <v>0</v>
      </c>
      <c r="V30" s="79" t="str">
        <f t="shared" si="0"/>
        <v>Ja</v>
      </c>
      <c r="W30" s="83"/>
    </row>
    <row r="31" spans="1:23" ht="15.75" thickBot="1" x14ac:dyDescent="0.3">
      <c r="A31" s="292"/>
      <c r="B31" s="10" t="s">
        <v>13</v>
      </c>
      <c r="C31" s="58"/>
      <c r="D31" s="20"/>
      <c r="E31" s="27">
        <f>C31-SUM(D31,F31,G31)</f>
        <v>0</v>
      </c>
      <c r="F31" s="21">
        <v>0</v>
      </c>
      <c r="G31" s="105"/>
      <c r="H31" s="112"/>
      <c r="J31" s="117">
        <f>ROUNDUP(C31*0.083,0)</f>
        <v>0</v>
      </c>
      <c r="K31" s="118"/>
      <c r="L31" s="179">
        <f>Prosjekter!D23</f>
        <v>0</v>
      </c>
      <c r="M31" s="125">
        <f t="shared" si="1"/>
        <v>0</v>
      </c>
      <c r="O31" s="133"/>
      <c r="P31" s="311"/>
      <c r="Q31" s="275"/>
      <c r="R31" s="272"/>
      <c r="S31" s="138"/>
      <c r="U31" s="146">
        <f t="shared" si="3"/>
        <v>0</v>
      </c>
      <c r="V31" s="79" t="str">
        <f t="shared" si="0"/>
        <v>Ja</v>
      </c>
      <c r="W31" s="83"/>
    </row>
    <row r="32" spans="1:23" ht="15.75" thickBot="1" x14ac:dyDescent="0.3">
      <c r="A32" s="292"/>
      <c r="B32" s="10" t="s">
        <v>14</v>
      </c>
      <c r="C32" s="58"/>
      <c r="D32" s="20"/>
      <c r="E32" s="21"/>
      <c r="F32" s="27">
        <f>C32-SUM(D32,E32,G32)</f>
        <v>0</v>
      </c>
      <c r="G32" s="105"/>
      <c r="H32" s="112"/>
      <c r="J32" s="117">
        <f t="shared" ref="J32:J38" si="5">ROUNDUP(C32*0.05,0)</f>
        <v>0</v>
      </c>
      <c r="K32" s="118"/>
      <c r="L32" s="179">
        <f>Prosjekter!D24</f>
        <v>0</v>
      </c>
      <c r="M32" s="123">
        <f t="shared" si="1"/>
        <v>0</v>
      </c>
      <c r="O32" s="132"/>
      <c r="P32" s="311"/>
      <c r="Q32" s="275"/>
      <c r="R32" s="272"/>
      <c r="S32" s="138"/>
      <c r="U32" s="146">
        <f t="shared" si="3"/>
        <v>0</v>
      </c>
      <c r="V32" s="79" t="str">
        <f t="shared" si="0"/>
        <v>Ja</v>
      </c>
      <c r="W32" s="83"/>
    </row>
    <row r="33" spans="1:24" ht="15.75" thickBot="1" x14ac:dyDescent="0.3">
      <c r="A33" s="292"/>
      <c r="B33" s="10" t="s">
        <v>15</v>
      </c>
      <c r="C33" s="58"/>
      <c r="D33" s="20"/>
      <c r="E33" s="27">
        <f>C33-SUM(D33,F33,G33)</f>
        <v>0</v>
      </c>
      <c r="F33" s="21"/>
      <c r="G33" s="105"/>
      <c r="H33" s="112"/>
      <c r="J33" s="117">
        <f>ROUNDUP(C33*0.083,0)</f>
        <v>0</v>
      </c>
      <c r="K33" s="118"/>
      <c r="L33" s="179">
        <f>Prosjekter!D25</f>
        <v>0</v>
      </c>
      <c r="M33" s="125">
        <f t="shared" si="1"/>
        <v>0</v>
      </c>
      <c r="O33" s="132"/>
      <c r="P33" s="311"/>
      <c r="Q33" s="275"/>
      <c r="R33" s="272"/>
      <c r="S33" s="138"/>
      <c r="U33" s="146">
        <f t="shared" si="3"/>
        <v>0</v>
      </c>
      <c r="V33" s="79" t="str">
        <f t="shared" si="0"/>
        <v>Ja</v>
      </c>
      <c r="W33" s="83"/>
    </row>
    <row r="34" spans="1:24" ht="15.75" thickBot="1" x14ac:dyDescent="0.3">
      <c r="A34" s="292"/>
      <c r="B34" s="10" t="s">
        <v>67</v>
      </c>
      <c r="C34" s="58"/>
      <c r="D34" s="28">
        <f>C34-SUM(E34:G34)</f>
        <v>0</v>
      </c>
      <c r="E34" s="100">
        <v>0</v>
      </c>
      <c r="F34" s="21"/>
      <c r="G34" s="105"/>
      <c r="H34" s="112"/>
      <c r="J34" s="117">
        <f>ROUNDUP((C34-D34)*0.083+D34*0.2,0)</f>
        <v>0</v>
      </c>
      <c r="K34" s="118"/>
      <c r="L34" s="179">
        <f>Prosjekter!D26</f>
        <v>0</v>
      </c>
      <c r="M34" s="123">
        <f t="shared" si="1"/>
        <v>0</v>
      </c>
      <c r="O34" s="133"/>
      <c r="P34" s="311"/>
      <c r="Q34" s="275"/>
      <c r="R34" s="272"/>
      <c r="S34" s="138"/>
      <c r="U34" s="146">
        <f t="shared" si="3"/>
        <v>0</v>
      </c>
      <c r="V34" s="79" t="str">
        <f t="shared" si="0"/>
        <v>Ja</v>
      </c>
      <c r="W34" s="83"/>
    </row>
    <row r="35" spans="1:24" ht="15.75" thickBot="1" x14ac:dyDescent="0.3">
      <c r="A35" s="292"/>
      <c r="B35" s="10" t="s">
        <v>46</v>
      </c>
      <c r="C35" s="58"/>
      <c r="D35" s="20"/>
      <c r="E35" s="21"/>
      <c r="F35" s="27">
        <f>C35-SUM(D35,E35,G35)</f>
        <v>0</v>
      </c>
      <c r="G35" s="105"/>
      <c r="H35" s="112"/>
      <c r="J35" s="117">
        <f t="shared" si="5"/>
        <v>0</v>
      </c>
      <c r="K35" s="118"/>
      <c r="L35" s="179">
        <f>Prosjekter!D27</f>
        <v>0</v>
      </c>
      <c r="M35" s="125">
        <f t="shared" si="1"/>
        <v>0</v>
      </c>
      <c r="O35" s="132"/>
      <c r="P35" s="311"/>
      <c r="Q35" s="275"/>
      <c r="R35" s="272"/>
      <c r="S35" s="138"/>
      <c r="U35" s="146">
        <f t="shared" si="3"/>
        <v>0</v>
      </c>
      <c r="V35" s="79" t="str">
        <f t="shared" si="0"/>
        <v>Ja</v>
      </c>
      <c r="W35" s="83"/>
    </row>
    <row r="36" spans="1:24" ht="15.75" thickBot="1" x14ac:dyDescent="0.3">
      <c r="A36" s="292"/>
      <c r="B36" s="10" t="s">
        <v>31</v>
      </c>
      <c r="C36" s="58"/>
      <c r="D36" s="20"/>
      <c r="E36" s="27">
        <f>C36-SUM(D36,F36,G36)</f>
        <v>0</v>
      </c>
      <c r="F36" s="21"/>
      <c r="G36" s="105"/>
      <c r="H36" s="112"/>
      <c r="J36" s="117">
        <f>ROUNDUP(C36*0.083,0)</f>
        <v>0</v>
      </c>
      <c r="K36" s="118"/>
      <c r="L36" s="179">
        <f>Prosjekter!D28</f>
        <v>0</v>
      </c>
      <c r="M36" s="125">
        <f t="shared" si="1"/>
        <v>0</v>
      </c>
      <c r="O36" s="133"/>
      <c r="P36" s="311"/>
      <c r="Q36" s="275"/>
      <c r="R36" s="272"/>
      <c r="S36" s="138"/>
      <c r="U36" s="146">
        <f t="shared" si="3"/>
        <v>0</v>
      </c>
      <c r="V36" s="79" t="str">
        <f t="shared" si="0"/>
        <v>Ja</v>
      </c>
      <c r="W36" s="83"/>
    </row>
    <row r="37" spans="1:24" x14ac:dyDescent="0.25">
      <c r="A37" s="292"/>
      <c r="B37" s="10" t="s">
        <v>58</v>
      </c>
      <c r="C37" s="58"/>
      <c r="D37" s="20"/>
      <c r="E37" s="21"/>
      <c r="F37" s="27">
        <f>C37-SUM(D37,E37,G37)</f>
        <v>0</v>
      </c>
      <c r="G37" s="105"/>
      <c r="H37" s="112"/>
      <c r="J37" s="117">
        <f t="shared" si="5"/>
        <v>0</v>
      </c>
      <c r="K37" s="118"/>
      <c r="L37" s="179">
        <f>Prosjekter!D29</f>
        <v>0</v>
      </c>
      <c r="M37" s="126">
        <f t="shared" si="1"/>
        <v>0</v>
      </c>
      <c r="O37" s="132"/>
      <c r="P37" s="312"/>
      <c r="Q37" s="275"/>
      <c r="R37" s="273"/>
      <c r="S37" s="139"/>
      <c r="U37" s="146">
        <f t="shared" si="3"/>
        <v>0</v>
      </c>
      <c r="V37" s="79" t="str">
        <f t="shared" si="0"/>
        <v>Ja</v>
      </c>
      <c r="W37" s="83"/>
    </row>
    <row r="38" spans="1:24" ht="15.75" thickBot="1" x14ac:dyDescent="0.3">
      <c r="A38" s="292"/>
      <c r="B38" s="193" t="s">
        <v>62</v>
      </c>
      <c r="C38" s="30">
        <v>0</v>
      </c>
      <c r="D38" s="22"/>
      <c r="E38" s="23"/>
      <c r="F38" s="29">
        <f>C38-SUM(D38,E38,G38)</f>
        <v>0</v>
      </c>
      <c r="G38" s="106"/>
      <c r="H38" s="113"/>
      <c r="J38" s="119">
        <f t="shared" si="5"/>
        <v>0</v>
      </c>
      <c r="K38" s="120"/>
      <c r="L38" s="203">
        <f>Prosjekter!D30</f>
        <v>0</v>
      </c>
      <c r="M38" s="127">
        <f t="shared" si="1"/>
        <v>0</v>
      </c>
      <c r="O38" s="134"/>
      <c r="P38" s="143"/>
      <c r="Q38" s="276"/>
      <c r="R38" s="330" t="s">
        <v>57</v>
      </c>
      <c r="S38" s="331"/>
      <c r="U38" s="145">
        <f>M38-P38</f>
        <v>0</v>
      </c>
      <c r="V38" s="80" t="str">
        <f t="shared" si="0"/>
        <v>Ja</v>
      </c>
      <c r="W38" s="244"/>
    </row>
    <row r="39" spans="1:24" ht="15.75" thickBot="1" x14ac:dyDescent="0.3">
      <c r="A39" s="292"/>
      <c r="B39" s="16" t="s">
        <v>60</v>
      </c>
      <c r="C39" s="31">
        <f t="shared" ref="C39:G39" si="6">SUM(C16:C38)</f>
        <v>0</v>
      </c>
      <c r="D39" s="32">
        <f t="shared" si="6"/>
        <v>0</v>
      </c>
      <c r="E39" s="33">
        <f t="shared" si="6"/>
        <v>0</v>
      </c>
      <c r="F39" s="33">
        <f t="shared" si="6"/>
        <v>0</v>
      </c>
      <c r="G39" s="34">
        <f t="shared" si="6"/>
        <v>0</v>
      </c>
      <c r="H39" s="114">
        <f>SUM(H16:H38)</f>
        <v>0</v>
      </c>
      <c r="J39" s="121">
        <f>SUM(J16:J38)</f>
        <v>0</v>
      </c>
      <c r="K39" s="122">
        <f>SUM(K16:K38)</f>
        <v>0</v>
      </c>
      <c r="L39" s="148"/>
      <c r="M39" s="128">
        <f>SUM(M16:M38)</f>
        <v>0</v>
      </c>
      <c r="O39" s="135">
        <f>SUM(O16:O38)</f>
        <v>0</v>
      </c>
      <c r="P39" s="140">
        <f>SUM(P16:P17,P38)</f>
        <v>0</v>
      </c>
      <c r="Q39" s="135">
        <f>SUM(Q16:Q38)</f>
        <v>0</v>
      </c>
      <c r="R39" s="141">
        <f>SUM(R18:R37)</f>
        <v>0</v>
      </c>
      <c r="S39" s="142">
        <f>SUM(S18:S37)</f>
        <v>0</v>
      </c>
      <c r="U39" s="147">
        <f>SUM(U16:U38)</f>
        <v>0</v>
      </c>
      <c r="V39" s="81"/>
      <c r="W39" s="260"/>
    </row>
    <row r="40" spans="1:24" ht="16.5" customHeight="1" thickTop="1" thickBot="1" x14ac:dyDescent="0.3">
      <c r="A40" s="292"/>
      <c r="B40" s="379" t="s">
        <v>110</v>
      </c>
      <c r="C40" s="76"/>
      <c r="D40" s="371">
        <v>0.2</v>
      </c>
      <c r="E40" s="373">
        <v>8.3000000000000004E-2</v>
      </c>
      <c r="F40" s="373">
        <v>0.05</v>
      </c>
      <c r="G40" s="375">
        <v>3.3000000000000002E-2</v>
      </c>
      <c r="K40" s="243"/>
      <c r="L40" s="300" t="s">
        <v>129</v>
      </c>
      <c r="M40" s="377">
        <f>'Antall el-entreprenører'!H18</f>
        <v>0</v>
      </c>
      <c r="O40" s="62" t="str">
        <f>IF((O39+Q39)&lt;O15,"Nei","Ja")</f>
        <v>Ja</v>
      </c>
      <c r="P40" s="2"/>
      <c r="Q40" s="2"/>
      <c r="U40" s="35"/>
      <c r="V40" s="35"/>
      <c r="W40" s="245"/>
    </row>
    <row r="41" spans="1:24" ht="13.5" customHeight="1" thickBot="1" x14ac:dyDescent="0.3">
      <c r="A41" s="292"/>
      <c r="B41" s="380"/>
      <c r="C41" s="76"/>
      <c r="D41" s="372"/>
      <c r="E41" s="374"/>
      <c r="F41" s="374"/>
      <c r="G41" s="376"/>
      <c r="J41" s="35"/>
      <c r="K41" s="35"/>
      <c r="L41" s="301"/>
      <c r="M41" s="378"/>
      <c r="O41" s="2"/>
      <c r="P41" s="2"/>
      <c r="Q41" s="2"/>
      <c r="U41" s="35"/>
      <c r="V41" s="35"/>
    </row>
    <row r="42" spans="1:24" ht="18.75" customHeight="1" thickBot="1" x14ac:dyDescent="0.3">
      <c r="A42" s="292"/>
      <c r="B42" s="107"/>
      <c r="C42" s="76"/>
      <c r="D42" s="98"/>
      <c r="E42" s="98"/>
      <c r="F42" s="98"/>
      <c r="G42" s="98"/>
      <c r="L42" s="173" t="s">
        <v>68</v>
      </c>
      <c r="M42" s="129">
        <f>SUM(M39:M40)</f>
        <v>0</v>
      </c>
      <c r="O42" s="2"/>
      <c r="P42" s="2"/>
      <c r="Q42" s="2"/>
      <c r="U42" s="35"/>
      <c r="V42" s="35"/>
    </row>
    <row r="43" spans="1:24" ht="18.75" customHeight="1" thickTop="1" thickBot="1" x14ac:dyDescent="0.3">
      <c r="H43" s="37"/>
      <c r="P43" s="2"/>
      <c r="Q43" s="2"/>
      <c r="U43" s="35"/>
      <c r="V43" s="35"/>
    </row>
    <row r="44" spans="1:24" ht="43.5" customHeight="1" thickBot="1" x14ac:dyDescent="0.3">
      <c r="A44" s="292" t="s">
        <v>80</v>
      </c>
      <c r="C44" s="35"/>
      <c r="D44" s="35"/>
      <c r="E44" s="35"/>
      <c r="F44" s="35"/>
      <c r="G44" s="35"/>
      <c r="H44" s="35"/>
      <c r="J44" s="68" t="s">
        <v>87</v>
      </c>
      <c r="K44" s="157" t="s">
        <v>109</v>
      </c>
      <c r="L44" s="69" t="s">
        <v>79</v>
      </c>
      <c r="M44" s="63" t="s">
        <v>142</v>
      </c>
      <c r="O44" s="35"/>
      <c r="P44" s="35"/>
      <c r="Q44" s="35"/>
      <c r="R44" s="345" t="s">
        <v>55</v>
      </c>
      <c r="S44" s="346"/>
      <c r="U44" s="36"/>
      <c r="V44" s="37"/>
      <c r="W44" s="259" t="s">
        <v>19</v>
      </c>
      <c r="X44" s="172"/>
    </row>
    <row r="45" spans="1:24" ht="15.75" customHeight="1" thickBot="1" x14ac:dyDescent="0.3">
      <c r="A45" s="292"/>
      <c r="B45" s="41" t="s">
        <v>26</v>
      </c>
      <c r="C45" s="304" t="s">
        <v>88</v>
      </c>
      <c r="D45" s="282"/>
      <c r="E45" s="282"/>
      <c r="F45" s="282"/>
      <c r="G45" s="282"/>
      <c r="H45" s="282"/>
      <c r="I45" s="305"/>
      <c r="J45" s="72"/>
      <c r="K45" s="163"/>
      <c r="L45" s="205">
        <f>Prosjekter!D36</f>
        <v>0</v>
      </c>
      <c r="M45" s="60">
        <f>(J45+K45)*(1-L45)</f>
        <v>0</v>
      </c>
      <c r="O45" s="332" t="s">
        <v>57</v>
      </c>
      <c r="P45" s="333"/>
      <c r="Q45" s="334"/>
      <c r="R45" s="347"/>
      <c r="S45" s="348"/>
      <c r="U45" s="89">
        <f>M45-R45</f>
        <v>0</v>
      </c>
      <c r="V45" s="85" t="str">
        <f>IF(U45&gt;M45*0.05,"Nei","Ja")</f>
        <v>Ja</v>
      </c>
      <c r="W45" s="82"/>
    </row>
    <row r="46" spans="1:24" ht="15.75" thickBot="1" x14ac:dyDescent="0.3">
      <c r="A46" s="292"/>
      <c r="B46" s="43" t="s">
        <v>103</v>
      </c>
      <c r="C46" s="306"/>
      <c r="D46" s="285"/>
      <c r="E46" s="285"/>
      <c r="F46" s="285"/>
      <c r="G46" s="285"/>
      <c r="H46" s="285"/>
      <c r="I46" s="307"/>
      <c r="J46" s="72"/>
      <c r="K46" s="164"/>
      <c r="L46" s="191">
        <f>Prosjekter!D37</f>
        <v>0</v>
      </c>
      <c r="M46" s="61">
        <f>(J46+K46)*(1-L46)</f>
        <v>0</v>
      </c>
      <c r="O46" s="335"/>
      <c r="P46" s="336"/>
      <c r="Q46" s="337"/>
      <c r="R46" s="351"/>
      <c r="S46" s="352"/>
      <c r="U46" s="90">
        <f>M46-R46</f>
        <v>0</v>
      </c>
      <c r="V46" s="86" t="str">
        <f>IF(U46&gt;M46*0.05,"Nei","Ja")</f>
        <v>Ja</v>
      </c>
      <c r="W46" s="88"/>
    </row>
    <row r="47" spans="1:24" ht="15.75" thickBot="1" x14ac:dyDescent="0.3">
      <c r="A47" s="292"/>
      <c r="B47" s="44" t="s">
        <v>104</v>
      </c>
      <c r="C47" s="306"/>
      <c r="D47" s="285"/>
      <c r="E47" s="285"/>
      <c r="F47" s="285"/>
      <c r="G47" s="285"/>
      <c r="H47" s="285"/>
      <c r="I47" s="307"/>
      <c r="J47" s="72"/>
      <c r="K47" s="165"/>
      <c r="L47" s="191">
        <f>Prosjekter!D38</f>
        <v>0</v>
      </c>
      <c r="M47" s="61">
        <f t="shared" ref="M47:M49" si="7">(J47+K47)*(1-L47)</f>
        <v>0</v>
      </c>
      <c r="O47" s="335"/>
      <c r="P47" s="336"/>
      <c r="Q47" s="337"/>
      <c r="R47" s="351"/>
      <c r="S47" s="352"/>
      <c r="U47" s="91">
        <f>M47-R47</f>
        <v>0</v>
      </c>
      <c r="V47" s="86" t="str">
        <f>IF(U47&gt;M47*0.05,"Nei","Ja")</f>
        <v>Ja</v>
      </c>
      <c r="W47" s="83"/>
    </row>
    <row r="48" spans="1:24" ht="15.75" thickBot="1" x14ac:dyDescent="0.3">
      <c r="A48" s="292"/>
      <c r="B48" s="44" t="s">
        <v>114</v>
      </c>
      <c r="C48" s="306"/>
      <c r="D48" s="285"/>
      <c r="E48" s="285"/>
      <c r="F48" s="285"/>
      <c r="G48" s="285"/>
      <c r="H48" s="285"/>
      <c r="I48" s="307"/>
      <c r="J48" s="72"/>
      <c r="K48" s="166"/>
      <c r="L48" s="191">
        <f>Prosjekter!D39</f>
        <v>0</v>
      </c>
      <c r="M48" s="61">
        <f t="shared" si="7"/>
        <v>0</v>
      </c>
      <c r="O48" s="335"/>
      <c r="P48" s="336"/>
      <c r="Q48" s="337"/>
      <c r="R48" s="351"/>
      <c r="S48" s="352"/>
      <c r="U48" s="92">
        <f>M48-R48</f>
        <v>0</v>
      </c>
      <c r="V48" s="86" t="str">
        <f>IF(U48&gt;M48*0.05,"Nei","Ja")</f>
        <v>Ja</v>
      </c>
      <c r="W48" s="83"/>
    </row>
    <row r="49" spans="1:23" ht="15.75" thickBot="1" x14ac:dyDescent="0.3">
      <c r="A49" s="292"/>
      <c r="B49" s="45" t="s">
        <v>105</v>
      </c>
      <c r="C49" s="308"/>
      <c r="D49" s="288"/>
      <c r="E49" s="288"/>
      <c r="F49" s="288"/>
      <c r="G49" s="288"/>
      <c r="H49" s="288"/>
      <c r="I49" s="309"/>
      <c r="J49" s="72"/>
      <c r="K49" s="167"/>
      <c r="L49" s="206">
        <f>Prosjekter!D40</f>
        <v>0</v>
      </c>
      <c r="M49" s="61">
        <f t="shared" si="7"/>
        <v>0</v>
      </c>
      <c r="O49" s="338"/>
      <c r="P49" s="339"/>
      <c r="Q49" s="340"/>
      <c r="R49" s="341"/>
      <c r="S49" s="342"/>
      <c r="U49" s="93">
        <f>M49-R49</f>
        <v>0</v>
      </c>
      <c r="V49" s="87" t="str">
        <f>IF(U49&gt;M49*0.05,"Nei","Ja")</f>
        <v>Ja</v>
      </c>
      <c r="W49" s="84"/>
    </row>
    <row r="50" spans="1:23" ht="15.75" thickBot="1" x14ac:dyDescent="0.3">
      <c r="A50" s="292"/>
      <c r="B50" s="47" t="s">
        <v>60</v>
      </c>
      <c r="C50" s="39"/>
      <c r="D50" s="39"/>
      <c r="E50" s="39"/>
      <c r="F50" s="39"/>
      <c r="G50" s="39"/>
      <c r="H50" s="39"/>
      <c r="J50" s="70">
        <f>SUM(J45:K49)</f>
        <v>0</v>
      </c>
      <c r="K50" s="168">
        <f>SUM(K45:L49)</f>
        <v>0</v>
      </c>
      <c r="L50" s="38"/>
      <c r="M50" s="279">
        <f>SUM(M45:M49)</f>
        <v>0</v>
      </c>
      <c r="O50" s="38"/>
      <c r="P50" s="38"/>
      <c r="Q50" s="38"/>
      <c r="R50" s="349">
        <f>SUM(R45:S49)</f>
        <v>0</v>
      </c>
      <c r="S50" s="350"/>
      <c r="U50" s="38"/>
      <c r="V50" s="38"/>
      <c r="W50" s="261"/>
    </row>
    <row r="51" spans="1:23" ht="16.5" thickTop="1" thickBot="1" x14ac:dyDescent="0.3">
      <c r="B51" s="38"/>
      <c r="C51" s="35"/>
      <c r="D51" s="35"/>
      <c r="E51" s="35"/>
      <c r="F51" s="35"/>
      <c r="G51" s="35"/>
      <c r="H51" s="35"/>
      <c r="J51" s="35"/>
      <c r="K51" s="38"/>
      <c r="L51" s="35"/>
      <c r="M51" s="38"/>
      <c r="O51" s="39"/>
      <c r="P51" s="39"/>
      <c r="Q51" s="39"/>
      <c r="R51" s="38"/>
      <c r="S51" s="38"/>
      <c r="U51" s="39"/>
      <c r="V51" s="39"/>
      <c r="W51" s="3"/>
    </row>
    <row r="52" spans="1:23" ht="32.25" customHeight="1" thickBot="1" x14ac:dyDescent="0.3">
      <c r="A52" s="361" t="s">
        <v>81</v>
      </c>
      <c r="B52" s="40"/>
      <c r="C52" s="156" t="s">
        <v>107</v>
      </c>
      <c r="D52" s="40"/>
      <c r="E52" s="40"/>
      <c r="F52" s="40"/>
      <c r="G52" s="40"/>
      <c r="H52" s="40"/>
      <c r="J52" s="68" t="s">
        <v>91</v>
      </c>
      <c r="K52" s="157" t="s">
        <v>109</v>
      </c>
      <c r="L52" s="40"/>
      <c r="M52" s="158" t="s">
        <v>18</v>
      </c>
      <c r="O52" s="39"/>
      <c r="P52" s="2"/>
      <c r="Q52" s="2"/>
      <c r="R52" s="345" t="s">
        <v>55</v>
      </c>
      <c r="S52" s="346"/>
      <c r="U52" s="40"/>
      <c r="V52" s="40"/>
      <c r="W52" s="259" t="s">
        <v>19</v>
      </c>
    </row>
    <row r="53" spans="1:23" ht="15" customHeight="1" thickBot="1" x14ac:dyDescent="0.3">
      <c r="A53" s="361"/>
      <c r="B53" s="48" t="s">
        <v>78</v>
      </c>
      <c r="C53" s="170">
        <f>'Antall el-entreprenører'!H6</f>
        <v>0</v>
      </c>
      <c r="D53" s="362" t="s">
        <v>66</v>
      </c>
      <c r="E53" s="363"/>
      <c r="F53" s="363"/>
      <c r="G53" s="363"/>
      <c r="H53" s="363"/>
      <c r="I53" s="363"/>
      <c r="J53" s="174">
        <f>C53*0.35</f>
        <v>0</v>
      </c>
      <c r="K53" s="42"/>
      <c r="L53" s="408" t="s">
        <v>57</v>
      </c>
      <c r="M53" s="149">
        <f>J53+K53</f>
        <v>0</v>
      </c>
      <c r="O53" s="332" t="s">
        <v>57</v>
      </c>
      <c r="P53" s="333"/>
      <c r="Q53" s="334"/>
      <c r="R53" s="353"/>
      <c r="S53" s="354"/>
      <c r="T53" s="71"/>
      <c r="U53" s="94">
        <f>M53-R53</f>
        <v>0</v>
      </c>
      <c r="V53" s="77" t="str">
        <f>IF(U53&gt;M53*0.05,"Nei","Ja")</f>
        <v>Ja</v>
      </c>
      <c r="W53" s="82"/>
    </row>
    <row r="54" spans="1:23" ht="15.75" thickBot="1" x14ac:dyDescent="0.3">
      <c r="A54" s="361"/>
      <c r="B54" s="49" t="s">
        <v>20</v>
      </c>
      <c r="C54" s="171"/>
      <c r="D54" s="364"/>
      <c r="E54" s="365"/>
      <c r="F54" s="365"/>
      <c r="G54" s="365"/>
      <c r="H54" s="365"/>
      <c r="I54" s="365"/>
      <c r="J54" s="174">
        <f t="shared" ref="J54:J56" si="8">C54*0.35</f>
        <v>0</v>
      </c>
      <c r="K54" s="108"/>
      <c r="L54" s="409"/>
      <c r="M54" s="61">
        <f t="shared" ref="M54:M55" si="9">J54+K54</f>
        <v>0</v>
      </c>
      <c r="O54" s="335"/>
      <c r="P54" s="336"/>
      <c r="Q54" s="337"/>
      <c r="R54" s="355"/>
      <c r="S54" s="356"/>
      <c r="T54" s="71"/>
      <c r="U54" s="95">
        <f>M54-R54</f>
        <v>0</v>
      </c>
      <c r="V54" s="79" t="str">
        <f>IF(U54&gt;M54*0.05,"Nei","Ja")</f>
        <v>Ja</v>
      </c>
      <c r="W54" s="83"/>
    </row>
    <row r="55" spans="1:23" ht="15.75" thickBot="1" x14ac:dyDescent="0.3">
      <c r="A55" s="361"/>
      <c r="B55" s="49" t="s">
        <v>27</v>
      </c>
      <c r="C55" s="171"/>
      <c r="D55" s="366"/>
      <c r="E55" s="367"/>
      <c r="F55" s="367"/>
      <c r="G55" s="367"/>
      <c r="H55" s="367"/>
      <c r="I55" s="367"/>
      <c r="J55" s="174">
        <f t="shared" si="8"/>
        <v>0</v>
      </c>
      <c r="K55" s="109"/>
      <c r="L55" s="409"/>
      <c r="M55" s="61">
        <f t="shared" si="9"/>
        <v>0</v>
      </c>
      <c r="O55" s="335"/>
      <c r="P55" s="336"/>
      <c r="Q55" s="337"/>
      <c r="R55" s="355"/>
      <c r="S55" s="356"/>
      <c r="T55" s="71"/>
      <c r="U55" s="95">
        <f>M55-R55</f>
        <v>0</v>
      </c>
      <c r="V55" s="79" t="str">
        <f>IF(U55&gt;M55*0.05,"Nei","Ja")</f>
        <v>Ja</v>
      </c>
      <c r="W55" s="83"/>
    </row>
    <row r="56" spans="1:23" ht="33" customHeight="1" x14ac:dyDescent="0.25">
      <c r="A56" s="361"/>
      <c r="B56" s="49" t="s">
        <v>21</v>
      </c>
      <c r="C56" s="175">
        <f>'Antall el-entreprenører'!H13</f>
        <v>0</v>
      </c>
      <c r="D56" s="381" t="s">
        <v>127</v>
      </c>
      <c r="E56" s="382"/>
      <c r="F56" s="382"/>
      <c r="G56" s="382"/>
      <c r="H56" s="382"/>
      <c r="I56" s="382"/>
      <c r="J56" s="174">
        <f t="shared" si="8"/>
        <v>0</v>
      </c>
      <c r="K56" s="108"/>
      <c r="L56" s="409"/>
      <c r="M56" s="159">
        <f>J56+K56</f>
        <v>0</v>
      </c>
      <c r="N56" s="150"/>
      <c r="O56" s="335"/>
      <c r="P56" s="336"/>
      <c r="Q56" s="337"/>
      <c r="R56" s="313"/>
      <c r="S56" s="314"/>
      <c r="T56" s="71"/>
      <c r="U56" s="95">
        <f>M56-R56</f>
        <v>0</v>
      </c>
      <c r="V56" s="79" t="str">
        <f>IF(U56&gt;M56*0.05,"Nei","Ja")</f>
        <v>Ja</v>
      </c>
      <c r="W56" s="83"/>
    </row>
    <row r="57" spans="1:23" ht="18.75" customHeight="1" thickBot="1" x14ac:dyDescent="0.3">
      <c r="A57" s="361"/>
      <c r="B57" s="162" t="s">
        <v>86</v>
      </c>
      <c r="C57" s="368" t="s">
        <v>36</v>
      </c>
      <c r="D57" s="369"/>
      <c r="E57" s="369"/>
      <c r="F57" s="369"/>
      <c r="G57" s="369"/>
      <c r="H57" s="369"/>
      <c r="I57" s="370"/>
      <c r="J57" s="169"/>
      <c r="K57" s="46"/>
      <c r="L57" s="410"/>
      <c r="M57" s="99">
        <f>J57+K57</f>
        <v>0</v>
      </c>
      <c r="O57" s="338"/>
      <c r="P57" s="339"/>
      <c r="Q57" s="340"/>
      <c r="R57" s="357"/>
      <c r="S57" s="358"/>
      <c r="U57" s="96">
        <f>M57-R57</f>
        <v>0</v>
      </c>
      <c r="V57" s="97" t="str">
        <f>IF(U57&gt;M57*0.05,"Nei","Ja")</f>
        <v>Ja</v>
      </c>
      <c r="W57" s="84"/>
    </row>
    <row r="58" spans="1:23" ht="15.75" thickBot="1" x14ac:dyDescent="0.3">
      <c r="A58" s="160"/>
      <c r="C58" s="38"/>
      <c r="D58" s="39"/>
      <c r="E58" s="39"/>
      <c r="F58" s="39"/>
      <c r="G58" s="39"/>
      <c r="H58" s="38"/>
      <c r="J58" s="39"/>
      <c r="K58" s="38"/>
      <c r="L58" s="38"/>
      <c r="M58" s="38"/>
      <c r="O58" s="38"/>
      <c r="P58" s="38"/>
      <c r="Q58" s="38"/>
      <c r="R58" s="38"/>
      <c r="S58" s="38"/>
      <c r="U58" s="38"/>
      <c r="V58" s="59"/>
      <c r="W58" s="261"/>
    </row>
    <row r="59" spans="1:23" ht="30" customHeight="1" thickBot="1" x14ac:dyDescent="0.3">
      <c r="A59" s="292" t="s">
        <v>28</v>
      </c>
      <c r="B59" s="35"/>
      <c r="C59" s="66" t="s">
        <v>56</v>
      </c>
      <c r="D59" s="35"/>
      <c r="E59" s="35"/>
      <c r="F59" s="35"/>
      <c r="G59" s="35"/>
      <c r="H59" s="35"/>
      <c r="J59" s="35"/>
      <c r="K59" s="35"/>
      <c r="L59" s="35"/>
      <c r="M59" s="35"/>
      <c r="O59" s="35"/>
      <c r="P59" s="35"/>
      <c r="Q59" s="35"/>
      <c r="R59" s="343" t="s">
        <v>55</v>
      </c>
      <c r="S59" s="344"/>
      <c r="U59" s="343" t="s">
        <v>19</v>
      </c>
      <c r="V59" s="344"/>
    </row>
    <row r="60" spans="1:23" ht="15.75" customHeight="1" x14ac:dyDescent="0.25">
      <c r="A60" s="292"/>
      <c r="B60" s="50" t="s">
        <v>22</v>
      </c>
      <c r="C60" s="54"/>
      <c r="D60" s="281" t="s">
        <v>61</v>
      </c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3"/>
      <c r="R60" s="347"/>
      <c r="S60" s="348"/>
      <c r="U60" s="387" t="s">
        <v>92</v>
      </c>
      <c r="V60" s="388"/>
    </row>
    <row r="61" spans="1:23" x14ac:dyDescent="0.25">
      <c r="A61" s="292"/>
      <c r="B61" s="51" t="s">
        <v>30</v>
      </c>
      <c r="C61" s="55"/>
      <c r="D61" s="284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6"/>
      <c r="R61" s="351"/>
      <c r="S61" s="352"/>
      <c r="U61" s="389"/>
      <c r="V61" s="390"/>
    </row>
    <row r="62" spans="1:23" ht="15.75" thickBot="1" x14ac:dyDescent="0.3">
      <c r="A62" s="292"/>
      <c r="B62" s="52" t="s">
        <v>54</v>
      </c>
      <c r="C62" s="56"/>
      <c r="D62" s="287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9"/>
      <c r="R62" s="341"/>
      <c r="S62" s="342"/>
      <c r="U62" s="359"/>
      <c r="V62" s="360"/>
    </row>
    <row r="63" spans="1:23" x14ac:dyDescent="0.25">
      <c r="A63" s="292"/>
      <c r="U63" s="3"/>
      <c r="V63" s="3"/>
    </row>
    <row r="64" spans="1:23" x14ac:dyDescent="0.25">
      <c r="A64" s="67"/>
      <c r="O64" s="71"/>
      <c r="P64" s="71"/>
      <c r="U64" s="3"/>
      <c r="V64" s="3"/>
    </row>
    <row r="65" spans="2:3" x14ac:dyDescent="0.25">
      <c r="B65" s="161" t="s">
        <v>37</v>
      </c>
      <c r="C65" s="161" t="s">
        <v>35</v>
      </c>
    </row>
    <row r="66" spans="2:3" x14ac:dyDescent="0.25">
      <c r="B66" s="4"/>
      <c r="C66" s="2" t="s">
        <v>82</v>
      </c>
    </row>
    <row r="67" spans="2:3" x14ac:dyDescent="0.25">
      <c r="B67" s="5"/>
      <c r="C67" s="2" t="s">
        <v>89</v>
      </c>
    </row>
    <row r="68" spans="2:3" x14ac:dyDescent="0.25">
      <c r="B68" s="6"/>
      <c r="C68" s="2" t="s">
        <v>83</v>
      </c>
    </row>
    <row r="69" spans="2:3" x14ac:dyDescent="0.25">
      <c r="B69" s="7"/>
      <c r="C69" s="2" t="s">
        <v>84</v>
      </c>
    </row>
    <row r="70" spans="2:3" x14ac:dyDescent="0.25">
      <c r="B70" s="8"/>
      <c r="C70" s="2" t="s">
        <v>85</v>
      </c>
    </row>
  </sheetData>
  <sheetProtection selectLockedCells="1"/>
  <protectedRanges>
    <protectedRange sqref="U60:V62" name="Område1"/>
  </protectedRanges>
  <mergeCells count="69">
    <mergeCell ref="D1:M1"/>
    <mergeCell ref="U59:V59"/>
    <mergeCell ref="U60:V60"/>
    <mergeCell ref="U61:V61"/>
    <mergeCell ref="B1:C1"/>
    <mergeCell ref="B13:C13"/>
    <mergeCell ref="B14:B15"/>
    <mergeCell ref="C14:C15"/>
    <mergeCell ref="B12:H12"/>
    <mergeCell ref="D13:G13"/>
    <mergeCell ref="D14:G14"/>
    <mergeCell ref="U12:W12"/>
    <mergeCell ref="U13:U15"/>
    <mergeCell ref="V13:V15"/>
    <mergeCell ref="L53:L57"/>
    <mergeCell ref="R52:S52"/>
    <mergeCell ref="U62:V62"/>
    <mergeCell ref="A52:A57"/>
    <mergeCell ref="J12:M12"/>
    <mergeCell ref="D53:I55"/>
    <mergeCell ref="C57:I57"/>
    <mergeCell ref="D40:D41"/>
    <mergeCell ref="E40:E41"/>
    <mergeCell ref="F40:F41"/>
    <mergeCell ref="G40:G41"/>
    <mergeCell ref="M40:M41"/>
    <mergeCell ref="B40:B41"/>
    <mergeCell ref="A13:A42"/>
    <mergeCell ref="D56:I56"/>
    <mergeCell ref="A44:A50"/>
    <mergeCell ref="A59:A63"/>
    <mergeCell ref="J13:J15"/>
    <mergeCell ref="R62:S62"/>
    <mergeCell ref="R59:S59"/>
    <mergeCell ref="R44:S44"/>
    <mergeCell ref="R45:S45"/>
    <mergeCell ref="R50:S50"/>
    <mergeCell ref="R46:S46"/>
    <mergeCell ref="R47:S47"/>
    <mergeCell ref="R48:S48"/>
    <mergeCell ref="R49:S49"/>
    <mergeCell ref="R60:S60"/>
    <mergeCell ref="R61:S61"/>
    <mergeCell ref="R53:S53"/>
    <mergeCell ref="R54:S54"/>
    <mergeCell ref="R55:S55"/>
    <mergeCell ref="R57:S57"/>
    <mergeCell ref="W13:W15"/>
    <mergeCell ref="P18:P37"/>
    <mergeCell ref="R56:S56"/>
    <mergeCell ref="O12:S12"/>
    <mergeCell ref="R16:S17"/>
    <mergeCell ref="R13:S13"/>
    <mergeCell ref="O13:P13"/>
    <mergeCell ref="R14:R15"/>
    <mergeCell ref="S14:S15"/>
    <mergeCell ref="P14:P15"/>
    <mergeCell ref="R38:S38"/>
    <mergeCell ref="O45:Q49"/>
    <mergeCell ref="O53:Q57"/>
    <mergeCell ref="D60:Q62"/>
    <mergeCell ref="B10:C10"/>
    <mergeCell ref="A3:A10"/>
    <mergeCell ref="H13:H15"/>
    <mergeCell ref="K13:K15"/>
    <mergeCell ref="M13:M15"/>
    <mergeCell ref="L40:L41"/>
    <mergeCell ref="L13:L14"/>
    <mergeCell ref="C45:I49"/>
  </mergeCells>
  <conditionalFormatting sqref="V44:V49 V16:V38 O40 V53:V58">
    <cfRule type="containsText" dxfId="7" priority="13" operator="containsText" text="Nei">
      <formula>NOT(ISERROR(SEARCH("Nei",O16)))</formula>
    </cfRule>
    <cfRule type="containsText" dxfId="6" priority="14" operator="containsText" text="Ja">
      <formula>NOT(ISERROR(SEARCH("Ja",O16)))</formula>
    </cfRule>
  </conditionalFormatting>
  <conditionalFormatting sqref="H43">
    <cfRule type="containsText" dxfId="5" priority="5" operator="containsText" text="Nei">
      <formula>NOT(ISERROR(SEARCH("Nei",H43)))</formula>
    </cfRule>
    <cfRule type="containsText" dxfId="4" priority="6" operator="containsText" text="Ja">
      <formula>NOT(ISERROR(SEARCH("Ja",H43)))</formula>
    </cfRule>
  </conditionalFormatting>
  <conditionalFormatting sqref="D10">
    <cfRule type="containsText" dxfId="3" priority="3" operator="containsText" text="Nei">
      <formula>NOT(ISERROR(SEARCH("Nei",D10)))</formula>
    </cfRule>
    <cfRule type="containsText" dxfId="2" priority="4" operator="containsText" text="Ja">
      <formula>NOT(ISERROR(SEARCH("Ja",D10)))</formula>
    </cfRule>
  </conditionalFormatting>
  <conditionalFormatting sqref="L15">
    <cfRule type="containsText" dxfId="1" priority="1" operator="containsText" text="Nei">
      <formula>NOT(ISERROR(SEARCH("Nei",L15)))</formula>
    </cfRule>
    <cfRule type="containsText" dxfId="0" priority="2" operator="containsText" text="Ja">
      <formula>NOT(ISERROR(SEARCH("Ja",L15)))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53" orientation="landscape" r:id="rId1"/>
  <ignoredErrors>
    <ignoredError sqref="J32 J3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20"/>
  <sheetViews>
    <sheetView zoomScale="89" zoomScaleNormal="89" workbookViewId="0">
      <selection activeCell="C6" sqref="C6"/>
    </sheetView>
  </sheetViews>
  <sheetFormatPr baseColWidth="10" defaultRowHeight="15" x14ac:dyDescent="0.25"/>
  <cols>
    <col min="1" max="1" width="6" style="241" customWidth="1"/>
    <col min="2" max="2" width="39.42578125" customWidth="1"/>
    <col min="8" max="8" width="8.7109375" customWidth="1"/>
  </cols>
  <sheetData>
    <row r="2" spans="2:19" ht="23.25" x14ac:dyDescent="0.35">
      <c r="B2" s="420" t="s">
        <v>93</v>
      </c>
      <c r="C2" s="420"/>
    </row>
    <row r="3" spans="2:19" ht="23.25" x14ac:dyDescent="0.35">
      <c r="B3" s="151"/>
      <c r="C3" s="151"/>
    </row>
    <row r="4" spans="2:19" ht="19.5" thickBot="1" x14ac:dyDescent="0.35">
      <c r="B4" s="419" t="s">
        <v>94</v>
      </c>
      <c r="C4" s="419"/>
      <c r="D4" s="419"/>
      <c r="E4" s="419"/>
      <c r="F4" s="419"/>
      <c r="H4" s="226" t="s">
        <v>73</v>
      </c>
      <c r="J4" s="226" t="s">
        <v>120</v>
      </c>
      <c r="K4" s="226"/>
    </row>
    <row r="5" spans="2:19" x14ac:dyDescent="0.25">
      <c r="B5" s="235" t="s">
        <v>76</v>
      </c>
      <c r="C5" s="216" t="s">
        <v>1</v>
      </c>
      <c r="D5" s="217" t="s">
        <v>2</v>
      </c>
      <c r="E5" s="217" t="s">
        <v>3</v>
      </c>
      <c r="F5" s="216" t="s">
        <v>4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x14ac:dyDescent="0.25">
      <c r="B6" s="236" t="s">
        <v>77</v>
      </c>
      <c r="C6" s="212"/>
      <c r="D6" s="212"/>
      <c r="E6" s="212"/>
      <c r="F6" s="212"/>
      <c r="H6" s="229">
        <f>SUM(C6:F6)</f>
        <v>0</v>
      </c>
      <c r="I6" s="12"/>
      <c r="J6" s="411" t="s">
        <v>122</v>
      </c>
      <c r="K6" s="411"/>
      <c r="L6" s="411"/>
      <c r="M6" s="411"/>
      <c r="N6" s="411"/>
      <c r="O6" s="411"/>
      <c r="P6" s="411"/>
      <c r="Q6" s="12"/>
      <c r="R6" s="12"/>
      <c r="S6" s="12"/>
    </row>
    <row r="7" spans="2:19" s="152" customFormat="1" ht="15.75" thickBot="1" x14ac:dyDescent="0.3">
      <c r="B7" s="237" t="s">
        <v>75</v>
      </c>
      <c r="C7" s="218">
        <v>6</v>
      </c>
      <c r="D7" s="218">
        <v>8</v>
      </c>
      <c r="E7" s="218">
        <v>12</v>
      </c>
      <c r="F7" s="218">
        <v>16</v>
      </c>
      <c r="G7"/>
      <c r="H7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2:19" x14ac:dyDescent="0.25">
      <c r="B8" s="219" t="s">
        <v>116</v>
      </c>
      <c r="C8" s="220">
        <f>ROUNDUP(C6*0.35,0)</f>
        <v>0</v>
      </c>
      <c r="D8" s="220">
        <f>ROUNDUP(D6*0.35,0)</f>
        <v>0</v>
      </c>
      <c r="E8" s="220">
        <f>ROUNDUP(E6*0.35,0)</f>
        <v>0</v>
      </c>
      <c r="F8" s="220">
        <f>ROUNDUP(F6*0.35,0)</f>
        <v>0</v>
      </c>
      <c r="H8" s="231">
        <f>SUM(C8:F8)</f>
        <v>0</v>
      </c>
      <c r="I8" s="12"/>
      <c r="J8" s="411" t="s">
        <v>123</v>
      </c>
      <c r="K8" s="411"/>
      <c r="L8" s="411"/>
      <c r="M8" s="411"/>
      <c r="N8" s="411"/>
      <c r="O8" s="411"/>
      <c r="P8" s="411"/>
      <c r="Q8" s="12"/>
      <c r="R8" s="12"/>
      <c r="S8" s="12"/>
    </row>
    <row r="9" spans="2:19" x14ac:dyDescent="0.25">
      <c r="B9" s="219" t="s">
        <v>17</v>
      </c>
      <c r="C9" s="238">
        <f>C6*C7</f>
        <v>0</v>
      </c>
      <c r="D9" s="238">
        <f t="shared" ref="D9:F9" si="0">D6*D7</f>
        <v>0</v>
      </c>
      <c r="E9" s="238">
        <f t="shared" si="0"/>
        <v>0</v>
      </c>
      <c r="F9" s="238">
        <f t="shared" si="0"/>
        <v>0</v>
      </c>
      <c r="H9" s="230">
        <f>SUM(C9:F9)</f>
        <v>0</v>
      </c>
      <c r="I9" s="416" t="s">
        <v>119</v>
      </c>
      <c r="J9" s="415" t="s">
        <v>124</v>
      </c>
      <c r="K9" s="415"/>
      <c r="L9" s="415"/>
      <c r="M9" s="415"/>
      <c r="N9" s="415"/>
      <c r="O9" s="415"/>
      <c r="P9" s="415"/>
      <c r="Q9" s="12"/>
      <c r="R9" s="12"/>
      <c r="S9" s="12"/>
    </row>
    <row r="10" spans="2:19" ht="15" customHeight="1" x14ac:dyDescent="0.25">
      <c r="B10" s="421" t="s">
        <v>49</v>
      </c>
      <c r="C10" s="421"/>
      <c r="D10" s="421"/>
      <c r="E10" s="421"/>
      <c r="F10" s="213"/>
      <c r="G10" s="154" t="s">
        <v>118</v>
      </c>
      <c r="H10" s="230">
        <f>ROUNDUP(F10*0.1,0)</f>
        <v>0</v>
      </c>
      <c r="I10" s="417"/>
      <c r="J10" s="415"/>
      <c r="K10" s="415"/>
      <c r="L10" s="415"/>
      <c r="M10" s="415"/>
      <c r="N10" s="415"/>
      <c r="O10" s="415"/>
      <c r="P10" s="415"/>
      <c r="Q10" s="12"/>
      <c r="R10" s="12"/>
      <c r="S10" s="12"/>
    </row>
    <row r="11" spans="2:19" x14ac:dyDescent="0.25">
      <c r="B11" s="224"/>
      <c r="C11" s="223"/>
      <c r="D11" s="223"/>
      <c r="E11" s="223"/>
      <c r="F11" s="22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thickBot="1" x14ac:dyDescent="0.35">
      <c r="B12" s="419" t="s">
        <v>95</v>
      </c>
      <c r="C12" s="419"/>
      <c r="D12" s="419"/>
      <c r="E12" s="419"/>
      <c r="F12" s="419"/>
    </row>
    <row r="13" spans="2:19" x14ac:dyDescent="0.25">
      <c r="B13" s="221" t="s">
        <v>111</v>
      </c>
      <c r="C13" s="221"/>
      <c r="D13" s="221"/>
      <c r="E13" s="221"/>
      <c r="F13" s="214"/>
      <c r="H13" s="232">
        <f>F13</f>
        <v>0</v>
      </c>
      <c r="J13" s="412" t="s">
        <v>125</v>
      </c>
      <c r="K13" s="412"/>
      <c r="L13" s="412"/>
      <c r="M13" s="412"/>
      <c r="N13" s="412"/>
      <c r="O13" s="412"/>
      <c r="P13" s="412"/>
    </row>
    <row r="14" spans="2:19" ht="15" customHeight="1" x14ac:dyDescent="0.25">
      <c r="B14" s="222" t="s">
        <v>116</v>
      </c>
      <c r="C14" s="221"/>
      <c r="D14" s="222"/>
      <c r="E14" s="225"/>
      <c r="F14" s="228">
        <f>ROUNDUP(F13*0.35,0)</f>
        <v>0</v>
      </c>
      <c r="G14" s="155"/>
      <c r="I14" s="418" t="s">
        <v>119</v>
      </c>
      <c r="J14" s="413" t="s">
        <v>126</v>
      </c>
      <c r="K14" s="413"/>
      <c r="L14" s="413"/>
      <c r="M14" s="413"/>
      <c r="N14" s="413"/>
      <c r="O14" s="413"/>
      <c r="P14" s="413"/>
    </row>
    <row r="15" spans="2:19" x14ac:dyDescent="0.25">
      <c r="B15" s="422" t="s">
        <v>117</v>
      </c>
      <c r="C15" s="422"/>
      <c r="D15" s="222"/>
      <c r="E15" s="225"/>
      <c r="F15" s="239"/>
      <c r="G15" s="155"/>
      <c r="H15" s="227">
        <f>MAXA(F14,F15)</f>
        <v>0</v>
      </c>
      <c r="I15" s="417"/>
      <c r="J15" s="413"/>
      <c r="K15" s="413"/>
      <c r="L15" s="413"/>
      <c r="M15" s="413"/>
      <c r="N15" s="413"/>
      <c r="O15" s="413"/>
      <c r="P15" s="413"/>
    </row>
    <row r="16" spans="2:19" ht="15" customHeight="1" x14ac:dyDescent="0.25">
      <c r="B16" s="422" t="s">
        <v>112</v>
      </c>
      <c r="C16" s="423"/>
      <c r="D16" s="423"/>
      <c r="E16" s="221"/>
      <c r="F16" s="213"/>
      <c r="H16" s="233">
        <f>F16</f>
        <v>0</v>
      </c>
      <c r="I16" s="12"/>
      <c r="J16" s="411" t="s">
        <v>74</v>
      </c>
      <c r="K16" s="411"/>
      <c r="L16" s="411"/>
      <c r="M16" s="411"/>
      <c r="N16" s="411"/>
      <c r="O16" s="411"/>
      <c r="P16" s="411"/>
      <c r="Q16" s="12"/>
      <c r="R16" s="12"/>
      <c r="S16" s="12"/>
    </row>
    <row r="17" spans="2:19" x14ac:dyDescent="0.25">
      <c r="B17" s="12"/>
      <c r="C17" s="12"/>
      <c r="D17" s="12"/>
      <c r="E17" s="12"/>
      <c r="F17" s="2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x14ac:dyDescent="0.25">
      <c r="B18" s="12"/>
      <c r="C18" s="12"/>
      <c r="D18" s="12"/>
      <c r="E18" s="12"/>
      <c r="F18" s="414" t="s">
        <v>90</v>
      </c>
      <c r="G18" s="414"/>
      <c r="H18" s="234">
        <f>MAXA(H9,H10)+H16</f>
        <v>0</v>
      </c>
      <c r="I18" s="12"/>
      <c r="J18" s="415" t="s">
        <v>121</v>
      </c>
      <c r="K18" s="415"/>
      <c r="L18" s="415"/>
      <c r="M18" s="415"/>
      <c r="N18" s="415"/>
      <c r="O18" s="415"/>
      <c r="P18" s="415"/>
      <c r="Q18" s="12"/>
      <c r="R18" s="12"/>
      <c r="S18" s="12"/>
    </row>
    <row r="19" spans="2:19" x14ac:dyDescent="0.25">
      <c r="B19" s="12"/>
      <c r="C19" s="12"/>
      <c r="E19" s="12"/>
      <c r="F19" s="12"/>
      <c r="H19" s="12"/>
      <c r="I19" s="12"/>
      <c r="J19" s="415"/>
      <c r="K19" s="415"/>
      <c r="L19" s="415"/>
      <c r="M19" s="415"/>
      <c r="N19" s="415"/>
      <c r="O19" s="415"/>
      <c r="P19" s="415"/>
      <c r="Q19" s="12"/>
      <c r="R19" s="12"/>
      <c r="S19" s="12"/>
    </row>
    <row r="20" spans="2:19" x14ac:dyDescent="0.25">
      <c r="B20" s="12"/>
      <c r="C20" s="12"/>
      <c r="D20" s="12"/>
      <c r="E20" s="12"/>
      <c r="F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</sheetData>
  <sheetProtection selectLockedCells="1"/>
  <mergeCells count="16">
    <mergeCell ref="B4:F4"/>
    <mergeCell ref="B12:F12"/>
    <mergeCell ref="B2:C2"/>
    <mergeCell ref="B10:E10"/>
    <mergeCell ref="B16:D16"/>
    <mergeCell ref="B15:C15"/>
    <mergeCell ref="J6:P6"/>
    <mergeCell ref="J8:P8"/>
    <mergeCell ref="J13:P13"/>
    <mergeCell ref="J14:P15"/>
    <mergeCell ref="F18:G18"/>
    <mergeCell ref="J16:P16"/>
    <mergeCell ref="J18:P19"/>
    <mergeCell ref="J9:P10"/>
    <mergeCell ref="I9:I10"/>
    <mergeCell ref="I14:I15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42"/>
  <sheetViews>
    <sheetView topLeftCell="A7" zoomScale="81" zoomScaleNormal="81" workbookViewId="0">
      <selection activeCell="I19" sqref="I19"/>
    </sheetView>
  </sheetViews>
  <sheetFormatPr baseColWidth="10" defaultRowHeight="15" x14ac:dyDescent="0.25"/>
  <cols>
    <col min="1" max="1" width="7.28515625" style="241" customWidth="1"/>
    <col min="2" max="2" width="44.42578125" bestFit="1" customWidth="1"/>
    <col min="6" max="6" width="15" customWidth="1"/>
    <col min="8" max="8" width="11.42578125" style="264"/>
    <col min="9" max="9" width="33" customWidth="1"/>
    <col min="10" max="10" width="33.28515625" customWidth="1"/>
    <col min="11" max="11" width="34" customWidth="1"/>
    <col min="13" max="13" width="16.5703125" bestFit="1" customWidth="1"/>
    <col min="14" max="14" width="24.28515625" bestFit="1" customWidth="1"/>
    <col min="15" max="15" width="22.28515625" bestFit="1" customWidth="1"/>
  </cols>
  <sheetData>
    <row r="2" spans="2:24" ht="27" thickBot="1" x14ac:dyDescent="0.3">
      <c r="B2" s="429" t="s">
        <v>101</v>
      </c>
      <c r="C2" s="429"/>
      <c r="D2" s="429"/>
      <c r="E2" s="188"/>
      <c r="F2" s="2"/>
      <c r="G2" s="2"/>
      <c r="H2" s="2"/>
    </row>
    <row r="3" spans="2:24" s="241" customFormat="1" ht="15.75" customHeight="1" x14ac:dyDescent="0.25">
      <c r="B3" s="242"/>
      <c r="C3" s="242"/>
      <c r="D3" s="242"/>
      <c r="E3" s="242"/>
      <c r="F3" s="2"/>
      <c r="G3" s="2"/>
      <c r="H3" s="2"/>
    </row>
    <row r="4" spans="2:24" s="241" customFormat="1" ht="26.25" customHeight="1" x14ac:dyDescent="0.25">
      <c r="B4" s="430" t="s">
        <v>128</v>
      </c>
      <c r="C4" s="430"/>
      <c r="D4" s="430"/>
      <c r="E4" s="430"/>
      <c r="F4" s="430"/>
      <c r="G4" s="430"/>
      <c r="H4" s="430"/>
      <c r="I4" s="430"/>
    </row>
    <row r="5" spans="2:24" ht="23.25" customHeight="1" x14ac:dyDescent="0.25">
      <c r="B5" s="2"/>
      <c r="C5" s="2"/>
      <c r="D5" s="2"/>
      <c r="E5" s="2"/>
      <c r="F5" s="2"/>
      <c r="G5" s="2"/>
      <c r="H5" s="2"/>
    </row>
    <row r="6" spans="2:24" ht="22.5" customHeight="1" thickBot="1" x14ac:dyDescent="0.3">
      <c r="B6" s="424" t="s">
        <v>99</v>
      </c>
      <c r="C6" s="424"/>
      <c r="D6" s="424"/>
      <c r="E6" s="424"/>
      <c r="F6" s="424"/>
      <c r="G6" s="2"/>
      <c r="H6" s="2"/>
      <c r="L6" s="176"/>
      <c r="M6" s="176"/>
      <c r="N6" s="176"/>
      <c r="S6" s="176"/>
      <c r="T6" s="176"/>
      <c r="U6" s="176"/>
      <c r="V6" s="176"/>
      <c r="W6" s="176"/>
      <c r="X6" s="176"/>
    </row>
    <row r="7" spans="2:24" ht="51.75" customHeight="1" thickBot="1" x14ac:dyDescent="0.3">
      <c r="B7" s="2"/>
      <c r="C7" s="262" t="s">
        <v>102</v>
      </c>
      <c r="D7" s="265" t="s">
        <v>79</v>
      </c>
      <c r="E7" s="263" t="s">
        <v>96</v>
      </c>
      <c r="F7" s="156" t="s">
        <v>137</v>
      </c>
      <c r="G7" s="2"/>
      <c r="H7" s="2"/>
      <c r="L7" s="176"/>
      <c r="M7" s="176"/>
      <c r="N7" s="176"/>
      <c r="S7" s="176"/>
      <c r="T7" s="176"/>
      <c r="U7" s="176"/>
      <c r="V7" s="176"/>
      <c r="W7" s="176"/>
      <c r="X7" s="176"/>
    </row>
    <row r="8" spans="2:24" x14ac:dyDescent="0.25">
      <c r="B8" s="14" t="s">
        <v>52</v>
      </c>
      <c r="C8" s="115">
        <f>'Plan og rapport'!J16+'Plan og rapport'!K16</f>
        <v>0</v>
      </c>
      <c r="D8" s="207">
        <v>0</v>
      </c>
      <c r="E8" s="177">
        <f>C8*D8</f>
        <v>0</v>
      </c>
      <c r="F8" s="269">
        <v>0</v>
      </c>
      <c r="G8" s="2"/>
      <c r="H8" s="2"/>
      <c r="I8" s="431" t="s">
        <v>97</v>
      </c>
      <c r="J8" s="425" t="s">
        <v>135</v>
      </c>
      <c r="K8" s="427" t="s">
        <v>136</v>
      </c>
      <c r="L8" s="176"/>
      <c r="S8" s="176"/>
      <c r="T8" s="176"/>
      <c r="U8" s="176"/>
      <c r="V8" s="176"/>
      <c r="W8" s="176"/>
      <c r="X8" s="176"/>
    </row>
    <row r="9" spans="2:24" x14ac:dyDescent="0.25">
      <c r="B9" s="9" t="s">
        <v>16</v>
      </c>
      <c r="C9" s="178">
        <f>'Plan og rapport'!J17+'Plan og rapport'!K17</f>
        <v>0</v>
      </c>
      <c r="D9" s="208">
        <v>0</v>
      </c>
      <c r="E9" s="125">
        <f>C9*D9</f>
        <v>0</v>
      </c>
      <c r="F9" s="270">
        <v>0</v>
      </c>
      <c r="G9" s="2"/>
      <c r="H9" s="2"/>
      <c r="I9" s="432"/>
      <c r="J9" s="426"/>
      <c r="K9" s="428"/>
      <c r="L9" s="176"/>
      <c r="S9" s="176"/>
      <c r="T9" s="176"/>
      <c r="U9" s="176"/>
      <c r="V9" s="176"/>
      <c r="W9" s="176"/>
      <c r="X9" s="176"/>
    </row>
    <row r="10" spans="2:24" x14ac:dyDescent="0.25">
      <c r="B10" s="10" t="s">
        <v>63</v>
      </c>
      <c r="C10" s="178">
        <f>'Plan og rapport'!J18+'Plan og rapport'!K18</f>
        <v>0</v>
      </c>
      <c r="D10" s="208">
        <v>0</v>
      </c>
      <c r="E10" s="125">
        <f t="shared" ref="E10:E30" si="0">C10*D10</f>
        <v>0</v>
      </c>
      <c r="F10" s="270">
        <v>0</v>
      </c>
      <c r="G10" s="2"/>
      <c r="H10" s="2"/>
      <c r="I10" s="194"/>
      <c r="J10" s="195"/>
      <c r="K10" s="196"/>
      <c r="L10" s="176"/>
      <c r="S10" s="176"/>
      <c r="T10" s="176"/>
      <c r="U10" s="176"/>
      <c r="V10" s="176"/>
      <c r="W10" s="176"/>
      <c r="X10" s="176"/>
    </row>
    <row r="11" spans="2:24" x14ac:dyDescent="0.25">
      <c r="B11" s="10" t="s">
        <v>5</v>
      </c>
      <c r="C11" s="178">
        <f>'Plan og rapport'!J19+'Plan og rapport'!K19</f>
        <v>0</v>
      </c>
      <c r="D11" s="208">
        <v>0</v>
      </c>
      <c r="E11" s="125">
        <f t="shared" si="0"/>
        <v>0</v>
      </c>
      <c r="F11" s="270">
        <v>0</v>
      </c>
      <c r="G11" s="2"/>
      <c r="H11" s="2"/>
      <c r="I11" s="194"/>
      <c r="J11" s="195"/>
      <c r="K11" s="196"/>
      <c r="L11" s="176"/>
      <c r="S11" s="176"/>
      <c r="T11" s="176"/>
      <c r="U11" s="176"/>
      <c r="V11" s="176"/>
      <c r="W11" s="176"/>
      <c r="X11" s="176"/>
    </row>
    <row r="12" spans="2:24" x14ac:dyDescent="0.25">
      <c r="B12" s="10" t="s">
        <v>6</v>
      </c>
      <c r="C12" s="178">
        <f>'Plan og rapport'!J20+'Plan og rapport'!K20</f>
        <v>0</v>
      </c>
      <c r="D12" s="208">
        <v>0</v>
      </c>
      <c r="E12" s="125">
        <f t="shared" si="0"/>
        <v>0</v>
      </c>
      <c r="F12" s="270">
        <v>0</v>
      </c>
      <c r="G12" s="2"/>
      <c r="H12" s="2"/>
      <c r="I12" s="194"/>
      <c r="J12" s="195"/>
      <c r="K12" s="196"/>
      <c r="L12" s="176"/>
      <c r="S12" s="176"/>
      <c r="T12" s="176"/>
      <c r="U12" s="176"/>
      <c r="V12" s="176"/>
      <c r="W12" s="176"/>
      <c r="X12" s="176"/>
    </row>
    <row r="13" spans="2:24" x14ac:dyDescent="0.25">
      <c r="B13" s="10" t="s">
        <v>7</v>
      </c>
      <c r="C13" s="178">
        <f>'Plan og rapport'!J21+'Plan og rapport'!K21</f>
        <v>0</v>
      </c>
      <c r="D13" s="208">
        <v>0</v>
      </c>
      <c r="E13" s="125">
        <f t="shared" si="0"/>
        <v>0</v>
      </c>
      <c r="F13" s="270">
        <v>0</v>
      </c>
      <c r="G13" s="2"/>
      <c r="H13" s="2"/>
      <c r="I13" s="194"/>
      <c r="J13" s="195"/>
      <c r="K13" s="196"/>
      <c r="L13" s="176"/>
      <c r="S13" s="176"/>
      <c r="T13" s="176"/>
      <c r="U13" s="176"/>
      <c r="V13" s="176"/>
      <c r="W13" s="176"/>
      <c r="X13" s="176"/>
    </row>
    <row r="14" spans="2:24" x14ac:dyDescent="0.25">
      <c r="B14" s="10" t="s">
        <v>8</v>
      </c>
      <c r="C14" s="178">
        <f>'Plan og rapport'!J22+'Plan og rapport'!K22</f>
        <v>0</v>
      </c>
      <c r="D14" s="208">
        <v>0</v>
      </c>
      <c r="E14" s="125">
        <f>C14*D14</f>
        <v>0</v>
      </c>
      <c r="F14" s="270">
        <v>0</v>
      </c>
      <c r="G14" s="2"/>
      <c r="H14" s="2"/>
      <c r="I14" s="194"/>
      <c r="J14" s="195"/>
      <c r="K14" s="196"/>
      <c r="L14" s="176"/>
      <c r="S14" s="176"/>
      <c r="T14" s="176"/>
      <c r="U14" s="176"/>
      <c r="V14" s="176"/>
      <c r="W14" s="176"/>
      <c r="X14" s="176"/>
    </row>
    <row r="15" spans="2:24" x14ac:dyDescent="0.25">
      <c r="B15" s="10" t="s">
        <v>9</v>
      </c>
      <c r="C15" s="178">
        <f>'Plan og rapport'!J23+'Plan og rapport'!K23</f>
        <v>0</v>
      </c>
      <c r="D15" s="208">
        <v>0</v>
      </c>
      <c r="E15" s="125">
        <f t="shared" si="0"/>
        <v>0</v>
      </c>
      <c r="F15" s="270">
        <v>0</v>
      </c>
      <c r="G15" s="2"/>
      <c r="H15" s="2"/>
      <c r="I15" s="194"/>
      <c r="J15" s="195"/>
      <c r="K15" s="196"/>
      <c r="L15" s="176"/>
      <c r="S15" s="176"/>
      <c r="T15" s="176"/>
      <c r="U15" s="176"/>
      <c r="V15" s="176"/>
      <c r="W15" s="176"/>
      <c r="X15" s="176"/>
    </row>
    <row r="16" spans="2:24" x14ac:dyDescent="0.25">
      <c r="B16" s="10" t="s">
        <v>0</v>
      </c>
      <c r="C16" s="178">
        <f>'Plan og rapport'!J24+'Plan og rapport'!K24</f>
        <v>0</v>
      </c>
      <c r="D16" s="208">
        <v>0</v>
      </c>
      <c r="E16" s="125">
        <f t="shared" si="0"/>
        <v>0</v>
      </c>
      <c r="F16" s="270">
        <v>0</v>
      </c>
      <c r="G16" s="2"/>
      <c r="H16" s="2"/>
      <c r="I16" s="194"/>
      <c r="J16" s="195"/>
      <c r="K16" s="196"/>
      <c r="L16" s="176"/>
      <c r="S16" s="176"/>
      <c r="T16" s="176"/>
      <c r="U16" s="176"/>
      <c r="V16" s="176"/>
      <c r="W16" s="176"/>
      <c r="X16" s="176"/>
    </row>
    <row r="17" spans="2:24" x14ac:dyDescent="0.25">
      <c r="B17" s="10" t="s">
        <v>10</v>
      </c>
      <c r="C17" s="178">
        <f>'Plan og rapport'!J25+'Plan og rapport'!K25</f>
        <v>0</v>
      </c>
      <c r="D17" s="208">
        <v>0</v>
      </c>
      <c r="E17" s="125">
        <f t="shared" si="0"/>
        <v>0</v>
      </c>
      <c r="F17" s="270">
        <v>0</v>
      </c>
      <c r="G17" s="2"/>
      <c r="H17" s="2"/>
      <c r="I17" s="194"/>
      <c r="J17" s="195"/>
      <c r="K17" s="196"/>
      <c r="L17" s="176"/>
      <c r="S17" s="176"/>
      <c r="T17" s="176"/>
      <c r="U17" s="176"/>
      <c r="V17" s="176"/>
      <c r="W17" s="176"/>
      <c r="X17" s="176"/>
    </row>
    <row r="18" spans="2:24" x14ac:dyDescent="0.25">
      <c r="B18" s="10" t="s">
        <v>11</v>
      </c>
      <c r="C18" s="178">
        <f>'Plan og rapport'!J26+'Plan og rapport'!K26</f>
        <v>0</v>
      </c>
      <c r="D18" s="208">
        <v>0</v>
      </c>
      <c r="E18" s="125">
        <f t="shared" si="0"/>
        <v>0</v>
      </c>
      <c r="F18" s="270">
        <v>0</v>
      </c>
      <c r="G18" s="2"/>
      <c r="H18" s="2"/>
      <c r="I18" s="194"/>
      <c r="J18" s="195"/>
      <c r="K18" s="196"/>
      <c r="L18" s="176"/>
      <c r="S18" s="176"/>
      <c r="T18" s="176"/>
      <c r="U18" s="176"/>
      <c r="V18" s="176"/>
      <c r="W18" s="176"/>
      <c r="X18" s="176"/>
    </row>
    <row r="19" spans="2:24" x14ac:dyDescent="0.25">
      <c r="B19" s="10" t="s">
        <v>12</v>
      </c>
      <c r="C19" s="178">
        <f>'Plan og rapport'!J27+'Plan og rapport'!K27</f>
        <v>0</v>
      </c>
      <c r="D19" s="208">
        <v>0</v>
      </c>
      <c r="E19" s="125">
        <f t="shared" si="0"/>
        <v>0</v>
      </c>
      <c r="F19" s="270">
        <v>0</v>
      </c>
      <c r="G19" s="2"/>
      <c r="H19" s="2"/>
      <c r="I19" s="194"/>
      <c r="J19" s="195"/>
      <c r="K19" s="196"/>
      <c r="L19" s="176"/>
      <c r="S19" s="176"/>
      <c r="T19" s="176"/>
      <c r="U19" s="176"/>
      <c r="V19" s="176"/>
      <c r="W19" s="176"/>
      <c r="X19" s="176"/>
    </row>
    <row r="20" spans="2:24" x14ac:dyDescent="0.25">
      <c r="B20" s="11" t="s">
        <v>40</v>
      </c>
      <c r="C20" s="178">
        <f>'Plan og rapport'!J28+'Plan og rapport'!K28</f>
        <v>0</v>
      </c>
      <c r="D20" s="208">
        <v>0</v>
      </c>
      <c r="E20" s="125">
        <f t="shared" si="0"/>
        <v>0</v>
      </c>
      <c r="F20" s="270">
        <v>0</v>
      </c>
      <c r="G20" s="2"/>
      <c r="H20" s="2"/>
      <c r="I20" s="194"/>
      <c r="J20" s="195"/>
      <c r="K20" s="196"/>
      <c r="L20" s="176"/>
      <c r="S20" s="176"/>
      <c r="T20" s="176"/>
      <c r="U20" s="176"/>
      <c r="V20" s="176"/>
      <c r="W20" s="176"/>
      <c r="X20" s="176"/>
    </row>
    <row r="21" spans="2:24" x14ac:dyDescent="0.25">
      <c r="B21" s="10" t="s">
        <v>41</v>
      </c>
      <c r="C21" s="178">
        <f>'Plan og rapport'!J29+'Plan og rapport'!K29</f>
        <v>0</v>
      </c>
      <c r="D21" s="208">
        <v>0</v>
      </c>
      <c r="E21" s="125">
        <f t="shared" si="0"/>
        <v>0</v>
      </c>
      <c r="F21" s="270">
        <v>0</v>
      </c>
      <c r="G21" s="2"/>
      <c r="H21" s="2"/>
      <c r="I21" s="194"/>
      <c r="J21" s="195"/>
      <c r="K21" s="196"/>
      <c r="L21" s="176"/>
      <c r="S21" s="176"/>
      <c r="T21" s="176"/>
      <c r="U21" s="176"/>
      <c r="V21" s="176"/>
      <c r="W21" s="176"/>
      <c r="X21" s="176"/>
    </row>
    <row r="22" spans="2:24" ht="15.75" thickBot="1" x14ac:dyDescent="0.3">
      <c r="B22" s="10" t="s">
        <v>69</v>
      </c>
      <c r="C22" s="178">
        <f>'Plan og rapport'!J30+'Plan og rapport'!K30</f>
        <v>0</v>
      </c>
      <c r="D22" s="208">
        <v>0</v>
      </c>
      <c r="E22" s="125">
        <f t="shared" si="0"/>
        <v>0</v>
      </c>
      <c r="F22" s="270">
        <v>0</v>
      </c>
      <c r="G22" s="2"/>
      <c r="H22" s="2"/>
      <c r="I22" s="197"/>
      <c r="J22" s="198"/>
      <c r="K22" s="199"/>
      <c r="L22" s="176"/>
      <c r="S22" s="176"/>
      <c r="T22" s="176"/>
      <c r="U22" s="176"/>
      <c r="V22" s="176"/>
      <c r="W22" s="176"/>
      <c r="X22" s="176"/>
    </row>
    <row r="23" spans="2:24" x14ac:dyDescent="0.25">
      <c r="B23" s="10" t="s">
        <v>13</v>
      </c>
      <c r="C23" s="178">
        <f>'Plan og rapport'!J31+'Plan og rapport'!K31</f>
        <v>0</v>
      </c>
      <c r="D23" s="208">
        <v>0</v>
      </c>
      <c r="E23" s="125">
        <f t="shared" si="0"/>
        <v>0</v>
      </c>
      <c r="F23" s="270">
        <v>0</v>
      </c>
      <c r="G23" s="2"/>
      <c r="H23" s="2"/>
      <c r="L23" s="176"/>
      <c r="M23" s="176"/>
      <c r="N23" s="176"/>
      <c r="S23" s="176"/>
      <c r="T23" s="176"/>
      <c r="U23" s="176"/>
      <c r="V23" s="176"/>
      <c r="W23" s="176"/>
      <c r="X23" s="176"/>
    </row>
    <row r="24" spans="2:24" x14ac:dyDescent="0.25">
      <c r="B24" s="10" t="s">
        <v>14</v>
      </c>
      <c r="C24" s="178">
        <f>'Plan og rapport'!J32+'Plan og rapport'!K32</f>
        <v>0</v>
      </c>
      <c r="D24" s="208">
        <v>0</v>
      </c>
      <c r="E24" s="125">
        <f t="shared" si="0"/>
        <v>0</v>
      </c>
      <c r="F24" s="270">
        <v>0</v>
      </c>
      <c r="G24" s="2"/>
      <c r="H24" s="2"/>
      <c r="L24" s="176"/>
      <c r="M24" s="176"/>
      <c r="N24" s="176"/>
      <c r="S24" s="176"/>
      <c r="T24" s="176"/>
      <c r="U24" s="176"/>
      <c r="V24" s="176"/>
      <c r="W24" s="176"/>
      <c r="X24" s="176"/>
    </row>
    <row r="25" spans="2:24" x14ac:dyDescent="0.25">
      <c r="B25" s="10" t="s">
        <v>15</v>
      </c>
      <c r="C25" s="178">
        <f>'Plan og rapport'!J33+'Plan og rapport'!K33</f>
        <v>0</v>
      </c>
      <c r="D25" s="208">
        <v>0</v>
      </c>
      <c r="E25" s="125">
        <f t="shared" si="0"/>
        <v>0</v>
      </c>
      <c r="F25" s="270">
        <v>0</v>
      </c>
      <c r="G25" s="2"/>
      <c r="H25" s="2"/>
      <c r="L25" s="176"/>
      <c r="M25" s="176"/>
      <c r="N25" s="176"/>
      <c r="S25" s="176"/>
      <c r="T25" s="176"/>
      <c r="U25" s="176"/>
      <c r="V25" s="176"/>
      <c r="W25" s="176"/>
      <c r="X25" s="176"/>
    </row>
    <row r="26" spans="2:24" x14ac:dyDescent="0.25">
      <c r="B26" s="10" t="s">
        <v>67</v>
      </c>
      <c r="C26" s="178">
        <f>'Plan og rapport'!J34+'Plan og rapport'!K34</f>
        <v>0</v>
      </c>
      <c r="D26" s="208">
        <v>0</v>
      </c>
      <c r="E26" s="125">
        <f t="shared" si="0"/>
        <v>0</v>
      </c>
      <c r="F26" s="270">
        <v>0</v>
      </c>
      <c r="G26" s="2"/>
      <c r="H26" s="2"/>
      <c r="L26" s="176"/>
      <c r="M26" s="176"/>
      <c r="N26" s="176"/>
      <c r="S26" s="176"/>
      <c r="T26" s="176"/>
      <c r="U26" s="176"/>
      <c r="V26" s="176"/>
      <c r="W26" s="176"/>
      <c r="X26" s="176"/>
    </row>
    <row r="27" spans="2:24" x14ac:dyDescent="0.25">
      <c r="B27" s="10" t="s">
        <v>46</v>
      </c>
      <c r="C27" s="178">
        <f>'Plan og rapport'!J35+'Plan og rapport'!K35</f>
        <v>0</v>
      </c>
      <c r="D27" s="208">
        <v>0</v>
      </c>
      <c r="E27" s="125">
        <f t="shared" si="0"/>
        <v>0</v>
      </c>
      <c r="F27" s="270">
        <v>0</v>
      </c>
      <c r="G27" s="2"/>
      <c r="H27" s="2"/>
      <c r="L27" s="176"/>
      <c r="M27" s="176"/>
      <c r="N27" s="176"/>
      <c r="S27" s="176"/>
      <c r="T27" s="176"/>
      <c r="U27" s="176"/>
      <c r="V27" s="176"/>
      <c r="W27" s="176"/>
      <c r="X27" s="176"/>
    </row>
    <row r="28" spans="2:24" x14ac:dyDescent="0.25">
      <c r="B28" s="10" t="s">
        <v>31</v>
      </c>
      <c r="C28" s="178">
        <f>'Plan og rapport'!J36+'Plan og rapport'!K36</f>
        <v>0</v>
      </c>
      <c r="D28" s="208">
        <v>0</v>
      </c>
      <c r="E28" s="125">
        <f t="shared" si="0"/>
        <v>0</v>
      </c>
      <c r="F28" s="270">
        <v>0</v>
      </c>
      <c r="G28" s="2"/>
      <c r="H28" s="2"/>
      <c r="L28" s="176"/>
      <c r="M28" s="176"/>
      <c r="N28" s="176"/>
      <c r="S28" s="176"/>
      <c r="T28" s="176"/>
      <c r="U28" s="176"/>
      <c r="V28" s="176"/>
      <c r="W28" s="176"/>
      <c r="X28" s="176"/>
    </row>
    <row r="29" spans="2:24" x14ac:dyDescent="0.25">
      <c r="B29" s="10" t="s">
        <v>58</v>
      </c>
      <c r="C29" s="178">
        <f>'Plan og rapport'!J37+'Plan og rapport'!K37</f>
        <v>0</v>
      </c>
      <c r="D29" s="208">
        <v>0</v>
      </c>
      <c r="E29" s="125">
        <f t="shared" si="0"/>
        <v>0</v>
      </c>
      <c r="F29" s="270">
        <v>0</v>
      </c>
      <c r="G29" s="2"/>
      <c r="H29" s="2"/>
      <c r="L29" s="176"/>
      <c r="M29" s="176"/>
      <c r="N29" s="176"/>
      <c r="S29" s="176"/>
      <c r="T29" s="176"/>
      <c r="U29" s="176"/>
      <c r="V29" s="176"/>
      <c r="W29" s="176"/>
      <c r="X29" s="176"/>
    </row>
    <row r="30" spans="2:24" ht="15.75" thickBot="1" x14ac:dyDescent="0.3">
      <c r="B30" s="15" t="s">
        <v>62</v>
      </c>
      <c r="C30" s="180">
        <f>'Plan og rapport'!J38+'Plan og rapport'!K38</f>
        <v>0</v>
      </c>
      <c r="D30" s="209">
        <v>0</v>
      </c>
      <c r="E30" s="181">
        <f t="shared" si="0"/>
        <v>0</v>
      </c>
      <c r="F30" s="271">
        <v>0</v>
      </c>
      <c r="G30" s="2"/>
      <c r="H30" s="2"/>
      <c r="L30" s="176"/>
      <c r="M30" s="176"/>
      <c r="N30" s="176"/>
      <c r="S30" s="176"/>
      <c r="T30" s="176"/>
      <c r="U30" s="176"/>
      <c r="V30" s="176"/>
      <c r="W30" s="176"/>
      <c r="X30" s="176"/>
    </row>
    <row r="31" spans="2:24" ht="15.75" thickBot="1" x14ac:dyDescent="0.3">
      <c r="B31" s="16" t="s">
        <v>60</v>
      </c>
      <c r="C31" s="121">
        <f>SUM(C8:C30)</f>
        <v>0</v>
      </c>
      <c r="D31" s="110"/>
      <c r="E31" s="128">
        <f>SUM(E8:E30)</f>
        <v>0</v>
      </c>
      <c r="F31" s="266">
        <f>SUM(F8:F30)</f>
        <v>0</v>
      </c>
      <c r="G31" s="2"/>
      <c r="H31" s="2"/>
      <c r="L31" s="176"/>
      <c r="M31" s="176"/>
      <c r="N31" s="176"/>
      <c r="S31" s="176"/>
      <c r="T31" s="176"/>
      <c r="U31" s="176"/>
      <c r="V31" s="176"/>
      <c r="W31" s="176"/>
      <c r="X31" s="176"/>
    </row>
    <row r="32" spans="2:24" ht="15.75" thickTop="1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ht="19.5" thickBot="1" x14ac:dyDescent="0.3">
      <c r="B34" s="424" t="s">
        <v>100</v>
      </c>
      <c r="C34" s="424"/>
      <c r="D34" s="424"/>
      <c r="E34" s="424"/>
      <c r="F34" s="424"/>
      <c r="G34" s="2"/>
      <c r="H34" s="2"/>
    </row>
    <row r="35" spans="2:8" ht="66.75" customHeight="1" thickBot="1" x14ac:dyDescent="0.3">
      <c r="B35" s="2"/>
      <c r="C35" s="267" t="s">
        <v>87</v>
      </c>
      <c r="D35" s="265" t="s">
        <v>79</v>
      </c>
      <c r="E35" s="268" t="s">
        <v>98</v>
      </c>
      <c r="F35" s="156" t="s">
        <v>137</v>
      </c>
      <c r="G35" s="2"/>
      <c r="H35" s="2"/>
    </row>
    <row r="36" spans="2:8" x14ac:dyDescent="0.25">
      <c r="B36" s="182" t="s">
        <v>26</v>
      </c>
      <c r="C36" s="189">
        <f>'Plan og rapport'!J45+'Plan og rapport'!K45</f>
        <v>0</v>
      </c>
      <c r="D36" s="210">
        <v>0</v>
      </c>
      <c r="E36" s="187">
        <f>C36*D36</f>
        <v>0</v>
      </c>
      <c r="F36" s="269">
        <v>0</v>
      </c>
      <c r="G36" s="2"/>
      <c r="H36" s="2"/>
    </row>
    <row r="37" spans="2:8" x14ac:dyDescent="0.25">
      <c r="B37" s="183" t="s">
        <v>103</v>
      </c>
      <c r="C37" s="190">
        <f>'Plan og rapport'!J46+'Plan og rapport'!K46</f>
        <v>0</v>
      </c>
      <c r="D37" s="204">
        <v>0</v>
      </c>
      <c r="E37" s="61">
        <f t="shared" ref="E37:E40" si="1">C37*D37</f>
        <v>0</v>
      </c>
      <c r="F37" s="270">
        <v>0</v>
      </c>
      <c r="G37" s="2"/>
      <c r="H37" s="2"/>
    </row>
    <row r="38" spans="2:8" x14ac:dyDescent="0.25">
      <c r="B38" s="184" t="s">
        <v>104</v>
      </c>
      <c r="C38" s="190">
        <f>'Plan og rapport'!J47+'Plan og rapport'!K47</f>
        <v>0</v>
      </c>
      <c r="D38" s="204">
        <v>0</v>
      </c>
      <c r="E38" s="61">
        <f t="shared" si="1"/>
        <v>0</v>
      </c>
      <c r="F38" s="270">
        <v>0</v>
      </c>
      <c r="G38" s="2"/>
      <c r="H38" s="2"/>
    </row>
    <row r="39" spans="2:8" x14ac:dyDescent="0.25">
      <c r="B39" s="184" t="s">
        <v>114</v>
      </c>
      <c r="C39" s="190">
        <f>'Plan og rapport'!J48+'Plan og rapport'!K48</f>
        <v>0</v>
      </c>
      <c r="D39" s="204">
        <v>0</v>
      </c>
      <c r="E39" s="61">
        <f t="shared" si="1"/>
        <v>0</v>
      </c>
      <c r="F39" s="270">
        <v>0</v>
      </c>
      <c r="G39" s="2"/>
      <c r="H39" s="2"/>
    </row>
    <row r="40" spans="2:8" ht="15.75" thickBot="1" x14ac:dyDescent="0.3">
      <c r="B40" s="185" t="s">
        <v>105</v>
      </c>
      <c r="C40" s="192">
        <f>'Plan og rapport'!J49+'Plan og rapport'!K49</f>
        <v>0</v>
      </c>
      <c r="D40" s="211">
        <v>0</v>
      </c>
      <c r="E40" s="186">
        <f t="shared" si="1"/>
        <v>0</v>
      </c>
      <c r="F40" s="271">
        <v>0</v>
      </c>
      <c r="G40" s="2"/>
      <c r="H40" s="2"/>
    </row>
    <row r="41" spans="2:8" ht="15.75" thickBot="1" x14ac:dyDescent="0.3">
      <c r="B41" s="47" t="s">
        <v>60</v>
      </c>
      <c r="C41" s="73">
        <f>SUM(C36:C40)</f>
        <v>0</v>
      </c>
      <c r="D41" s="38"/>
      <c r="E41" s="53">
        <f>SUM(E36:E40)</f>
        <v>0</v>
      </c>
      <c r="F41" s="266">
        <f>SUM(F36:F40)</f>
        <v>0</v>
      </c>
      <c r="G41" s="2"/>
      <c r="H41" s="2"/>
    </row>
    <row r="42" spans="2:8" ht="15.75" thickTop="1" x14ac:dyDescent="0.25">
      <c r="B42" s="2"/>
      <c r="C42" s="2"/>
      <c r="D42" s="2"/>
      <c r="E42" s="2"/>
      <c r="F42" s="2"/>
      <c r="G42" s="2"/>
      <c r="H42" s="2"/>
    </row>
  </sheetData>
  <sheetProtection selectLockedCells="1"/>
  <mergeCells count="7">
    <mergeCell ref="B34:F34"/>
    <mergeCell ref="J8:J9"/>
    <mergeCell ref="K8:K9"/>
    <mergeCell ref="B2:D2"/>
    <mergeCell ref="B4:I4"/>
    <mergeCell ref="I8:I9"/>
    <mergeCell ref="B6:F6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4:R8"/>
  <sheetViews>
    <sheetView workbookViewId="0">
      <selection activeCell="B22" sqref="B22"/>
    </sheetView>
  </sheetViews>
  <sheetFormatPr baseColWidth="10" defaultRowHeight="15" x14ac:dyDescent="0.25"/>
  <sheetData>
    <row r="4" spans="13:18" x14ac:dyDescent="0.25">
      <c r="M4" s="17"/>
      <c r="N4" s="18"/>
      <c r="O4" s="17"/>
      <c r="P4" s="17"/>
    </row>
    <row r="5" spans="13:18" x14ac:dyDescent="0.25">
      <c r="M5" s="17"/>
      <c r="N5" s="17"/>
      <c r="O5" s="17"/>
      <c r="P5" s="17"/>
      <c r="R5" s="18"/>
    </row>
    <row r="6" spans="13:18" x14ac:dyDescent="0.25">
      <c r="M6" s="17"/>
      <c r="N6" s="17"/>
      <c r="O6" s="17"/>
      <c r="P6" s="18"/>
    </row>
    <row r="7" spans="13:18" x14ac:dyDescent="0.25">
      <c r="M7" s="17"/>
      <c r="N7" s="18"/>
      <c r="O7" s="17"/>
      <c r="P7" s="17"/>
    </row>
    <row r="8" spans="13:18" x14ac:dyDescent="0.25">
      <c r="M8" s="17"/>
      <c r="N8" s="17"/>
      <c r="O8" s="17"/>
      <c r="P8" s="17"/>
      <c r="Q8" s="18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Plan og rapport</vt:lpstr>
      <vt:lpstr>Antall el-entreprenører</vt:lpstr>
      <vt:lpstr>Prosjekter</vt:lpstr>
      <vt:lpstr>Bruksanvisning</vt:lpstr>
    </vt:vector>
  </TitlesOfParts>
  <Company>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Planverktøy for DLE</dc:title>
  <dc:creator>Marius Wormnæs;Paul Hermansen</dc:creator>
  <cp:lastModifiedBy>Aarvold, Kristine</cp:lastModifiedBy>
  <cp:revision>20110926</cp:revision>
  <cp:lastPrinted>2021-10-04T07:09:14Z</cp:lastPrinted>
  <dcterms:created xsi:type="dcterms:W3CDTF">2009-03-26T12:09:37Z</dcterms:created>
  <dcterms:modified xsi:type="dcterms:W3CDTF">2022-09-21T11:40:37Z</dcterms:modified>
</cp:coreProperties>
</file>